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16.xml"/>
  <Override ContentType="application/vnd.openxmlformats-officedocument.drawing+xml" PartName="/xl/drawings/worksheetdrawing8.xml"/>
  <Override ContentType="application/vnd.openxmlformats-officedocument.drawing+xml" PartName="/xl/drawings/worksheetdrawing11.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14.xml"/>
  <Override ContentType="application/vnd.openxmlformats-officedocument.drawing+xml" PartName="/xl/drawings/worksheetdrawing3.xml"/>
  <Override ContentType="application/vnd.openxmlformats-officedocument.drawing+xml" PartName="/xl/drawings/worksheetdrawing20.xml"/>
  <Override ContentType="application/vnd.openxmlformats-officedocument.drawing+xml" PartName="/xl/drawings/worksheetdrawing5.xml"/>
  <Override ContentType="application/vnd.openxmlformats-officedocument.drawing+xml" PartName="/xl/drawings/worksheetdrawing13.xml"/>
  <Override ContentType="application/vnd.openxmlformats-officedocument.drawing+xml" PartName="/xl/drawings/worksheetdrawing18.xml"/>
  <Override ContentType="application/vnd.openxmlformats-officedocument.drawing+xml" PartName="/xl/drawings/worksheetdrawing24.xml"/>
  <Override ContentType="application/vnd.openxmlformats-officedocument.drawing+xml" PartName="/xl/drawings/worksheetdrawing9.xml"/>
  <Override ContentType="application/vnd.openxmlformats-officedocument.drawing+xml" PartName="/xl/drawings/worksheetdrawing22.xml"/>
  <Override ContentType="application/vnd.openxmlformats-officedocument.drawing+xml" PartName="/xl/drawings/worksheetdrawing2.xml"/>
  <Override ContentType="application/vnd.openxmlformats-officedocument.drawing+xml" PartName="/xl/drawings/worksheetdrawing23.xml"/>
  <Override ContentType="application/vnd.openxmlformats-officedocument.drawing+xml" PartName="/xl/drawings/worksheetdrawing10.xml"/>
  <Override ContentType="application/vnd.openxmlformats-officedocument.drawing+xml" PartName="/xl/drawings/worksheetdrawing7.xml"/>
  <Override ContentType="application/vnd.openxmlformats-officedocument.drawing+xml" PartName="/xl/drawings/worksheetdrawing12.xml"/>
  <Override ContentType="application/vnd.openxmlformats-officedocument.drawing+xml" PartName="/xl/drawings/worksheetdrawing17.xml"/>
  <Override ContentType="application/vnd.openxmlformats-officedocument.drawing+xml" PartName="/xl/drawings/worksheetdrawing4.xml"/>
  <Override ContentType="application/vnd.openxmlformats-officedocument.drawing+xml" PartName="/xl/drawings/worksheetdrawing15.xml"/>
  <Override ContentType="application/vnd.openxmlformats-officedocument.drawing+xml" PartName="/xl/drawings/worksheetdrawing19.xml"/>
  <Override ContentType="application/vnd.openxmlformats-officedocument.drawing+xml" PartName="/xl/drawings/worksheetdrawing2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LCOME" sheetId="1" r:id="rId4"/>
    <sheet state="visible" name="NUTRITION LOG" sheetId="2" r:id="rId5"/>
    <sheet state="visible" name="CALCULATORS" sheetId="3" r:id="rId6"/>
    <sheet state="visible" name="ANALYSIS" sheetId="4" r:id="rId7"/>
    <sheet state="hidden" name="TABLES" sheetId="5" r:id="rId8"/>
    <sheet state="hidden" name="PROGRAMMING SKELETON" sheetId="6" r:id="rId9"/>
    <sheet state="visible" name="Sheet1" sheetId="7" r:id="rId10"/>
    <sheet state="visible" name="OVERVIEW" sheetId="8" r:id="rId11"/>
    <sheet state="visible" name="WEEK 1" sheetId="9" r:id="rId12"/>
    <sheet state="visible" name="WEEK 2" sheetId="10" r:id="rId13"/>
    <sheet state="visible" name="WEEK 3" sheetId="11" r:id="rId14"/>
    <sheet state="visible" name="WEEK 4" sheetId="12" r:id="rId15"/>
    <sheet state="visible" name="WEEK 5" sheetId="13" r:id="rId16"/>
    <sheet state="visible" name="WEEK 6" sheetId="14" r:id="rId17"/>
    <sheet state="visible" name="WEEK 7" sheetId="15" r:id="rId18"/>
    <sheet state="visible" name="WEEK 8" sheetId="16" r:id="rId19"/>
    <sheet state="visible" name="WEEK 9" sheetId="17" r:id="rId20"/>
    <sheet state="visible" name="WEEK 10" sheetId="18" r:id="rId21"/>
    <sheet state="hidden" name="WEEK 11" sheetId="19" r:id="rId22"/>
    <sheet state="hidden" name="WEEK 12" sheetId="20" r:id="rId23"/>
    <sheet state="hidden" name="WEEK 13" sheetId="21" r:id="rId24"/>
    <sheet state="hidden" name="WEEK 14" sheetId="22" r:id="rId25"/>
    <sheet state="hidden" name="WEEK 15" sheetId="23" r:id="rId26"/>
    <sheet state="hidden" name="WEEK 16" sheetId="24" r:id="rId27"/>
  </sheets>
  <definedNames>
    <definedName name="oneRepMax">CALCULATORS!$B$10</definedName>
    <definedName name="tblHelpColumnHeaders">TABLES!$A$3:$K$3</definedName>
    <definedName name="tblProgramExerciseDetails">'PROGRAMMING SKELETON'!$B$5:$AH$11</definedName>
    <definedName name="tblRPEPercentageWithoutColumnHeaders">TABLES!$A$22:$K$29</definedName>
    <definedName name="tblRPECoefficientWithoutColumnHeaders">TABLES!$A$16:$B$18</definedName>
    <definedName name="tblRPEPercentageColumnHeaders">TABLES!$A$21:$K$21</definedName>
    <definedName name="tblProgramExerciseDetailsColumnHeaders">'PROGRAMMING SKELETON'!$B$4:$AH$4</definedName>
    <definedName name="tblHelpWithoutColumnHeaders">TABLES!$A$4:$K$12</definedName>
    <definedName name="tblRPECoefficientColumnHeaders">TABLES!$A$15:$B$15</definedName>
  </definedNames>
  <calcPr/>
</workbook>
</file>

<file path=xl/sharedStrings.xml><?xml version="1.0" encoding="utf-8"?>
<sst xmlns="http://schemas.openxmlformats.org/spreadsheetml/2006/main" count="9837" uniqueCount="2347">
  <si>
    <t>Powerbuilding II (Pounds)</t>
  </si>
  <si>
    <t>Welcome</t>
  </si>
  <si>
    <r>
      <t xml:space="preserve">Please do the following:
1) Watch the introductory video  https://youtu.be/jXaujU2qvws (Copy and paste into browser)
2) Look over  the included PDF document for instructions.
3) Enter Sunday's date for the week you will be starting this template in the highlighted cell to the </t>
    </r>
    <r>
      <rPr>
        <rFont val="Helvetica"/>
        <b/>
        <color rgb="FF595959"/>
        <sz val="12.0"/>
        <u/>
      </rPr>
      <t>RIGHT</t>
    </r>
    <r>
      <rPr>
        <rFont val="Helvetica"/>
        <color rgb="FF595959"/>
        <sz val="12.0"/>
      </rPr>
      <t xml:space="preserve">
4) Email your coach or info@barbellmedicine.com if you have any problems!</t>
    </r>
  </si>
  <si>
    <t>Date</t>
  </si>
  <si>
    <t>Version 3.0</t>
  </si>
  <si>
    <t>Last Update 4.17.19</t>
  </si>
  <si>
    <t>Day</t>
  </si>
  <si>
    <t>Weight (lb)</t>
  </si>
  <si>
    <t>Fat</t>
  </si>
  <si>
    <t>Carb</t>
  </si>
  <si>
    <t>Protein</t>
  </si>
  <si>
    <t>Calories</t>
  </si>
  <si>
    <t>Weight (Kg)</t>
  </si>
  <si>
    <t>Weight Average</t>
  </si>
  <si>
    <t>Conditioning (GPP frequency and intervals)</t>
  </si>
  <si>
    <t>7-day Trailing Weight Avg</t>
  </si>
  <si>
    <t>Month's average Weight</t>
  </si>
  <si>
    <t>Month's average cals</t>
  </si>
  <si>
    <t>Last Month's ^^</t>
  </si>
  <si>
    <t>CALCULATORS</t>
  </si>
  <si>
    <t>ESTIMATED ONE-REP MAX CALCULATOR</t>
  </si>
  <si>
    <r>
      <t xml:space="preserve">This calculator helps you calculate your estimated rep max at different RPE (Rated Perceived Exertion) and number of reps.
</t>
    </r>
    <r>
      <rPr>
        <rFont val="Helvetica"/>
        <b/>
        <color rgb="FFFFFFFF"/>
        <sz val="12.0"/>
      </rPr>
      <t>HOW TO USE</t>
    </r>
    <r>
      <rPr>
        <rFont val="Helvetica"/>
        <color rgb="FFFFFFFF"/>
        <sz val="12.0"/>
      </rPr>
      <t xml:space="preserve">
In the table below, </t>
    </r>
    <r>
      <rPr>
        <rFont val="Helvetica"/>
        <b/>
        <color rgb="FFFFFFFF"/>
        <sz val="12.0"/>
      </rPr>
      <t>enter your known RPE in pounds (lbs)</t>
    </r>
    <r>
      <rPr>
        <rFont val="Helvetica"/>
        <color rgb="FFFFFFFF"/>
        <sz val="12.0"/>
      </rPr>
      <t xml:space="preserve"> as a whole number on the row corresponding with the RPE for which you wish to calculate your estimated one-rep max. Enter your number beneath the corresponding </t>
    </r>
    <r>
      <rPr>
        <rFont val="Helvetica"/>
        <b/>
        <color rgb="FFFFFFFF"/>
        <sz val="12.0"/>
      </rPr>
      <t>REPS</t>
    </r>
    <r>
      <rPr>
        <rFont val="Helvetica"/>
        <color rgb="FFFFFFFF"/>
        <sz val="12.0"/>
      </rPr>
      <t xml:space="preserve"> column header containing the number of reps for which you wish to calculate your one-rep max.
</t>
    </r>
    <r>
      <rPr>
        <rFont val="Helvetica"/>
        <b/>
        <color rgb="FFFFFFFF"/>
        <sz val="12.0"/>
      </rPr>
      <t xml:space="preserve">
Example:</t>
    </r>
    <r>
      <rPr>
        <rFont val="Helvetica"/>
        <color rgb="FFFFFFFF"/>
        <sz val="12.0"/>
      </rPr>
      <t xml:space="preserve"> If you wish to calculate your estimated one-rep max for 8 reps at 9 RPE, you would enter a number in the </t>
    </r>
    <r>
      <rPr>
        <rFont val="Helvetica"/>
        <color rgb="FFFEF2CB"/>
        <sz val="12.0"/>
      </rPr>
      <t>highlighted box.</t>
    </r>
    <r>
      <rPr>
        <rFont val="Helvetica"/>
        <color rgb="FFFFFFFF"/>
        <sz val="12.0"/>
      </rPr>
      <t xml:space="preserve">
</t>
    </r>
    <r>
      <rPr>
        <rFont val="Helvetica"/>
        <b/>
        <color rgb="FFFFFFFF"/>
        <sz val="12.0"/>
      </rPr>
      <t>Note:</t>
    </r>
    <r>
      <rPr>
        <rFont val="Helvetica"/>
        <color rgb="FFFFFFFF"/>
        <sz val="12.0"/>
      </rPr>
      <t xml:space="preserve"> You can enter as many values as you wish. Your estimated one-rep max will be calculated using the </t>
    </r>
    <r>
      <rPr>
        <rFont val="Helvetica"/>
        <b/>
        <color rgb="FFFFFFFF"/>
        <sz val="12.0"/>
      </rPr>
      <t>highest weight</t>
    </r>
    <r>
      <rPr>
        <rFont val="Helvetica"/>
        <color rgb="FFFFFFFF"/>
        <sz val="12.0"/>
      </rPr>
      <t xml:space="preserve"> you enter in any box.</t>
    </r>
  </si>
  <si>
    <t>1 REP</t>
  </si>
  <si>
    <t>2 REPS</t>
  </si>
  <si>
    <t>3 REPS</t>
  </si>
  <si>
    <t>4 REPS</t>
  </si>
  <si>
    <t>5 REPS</t>
  </si>
  <si>
    <t>6 REPS</t>
  </si>
  <si>
    <t>7 REPS</t>
  </si>
  <si>
    <t>8 REPS</t>
  </si>
  <si>
    <t>9 REPS</t>
  </si>
  <si>
    <t>10 REPS</t>
  </si>
  <si>
    <t>KNOWN 10 RPE</t>
  </si>
  <si>
    <t>KNOWN 9 RPE</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</si>
  <si>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</si>
  <si>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</si>
  <si>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</si>
  <si>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rFont val="Helvetica"/>
        <b/>
        <color rgb="FFFFFFFF"/>
        <sz val="12.0"/>
      </rPr>
      <t xml:space="preserve">
Example:</t>
    </r>
    <r>
      <rPr>
        <rFont val="Helvetica"/>
        <color rgb="FFFFFFFF"/>
        <sz val="12.0"/>
      </rPr>
      <t xml:space="preserve"> To find your estimated one-rep max for 8 reps at 9 RPE, you would refer to the </t>
    </r>
    <r>
      <rPr>
        <rFont val="Helvetica"/>
        <color rgb="FFFEF2CB"/>
        <sz val="12.0"/>
      </rPr>
      <t>highlighted box.</t>
    </r>
  </si>
  <si>
    <t>10 RPE</t>
  </si>
  <si>
    <t>9.5 RPE</t>
  </si>
  <si>
    <t>9.0 RPE</t>
  </si>
  <si>
    <t>8.5 RPE</t>
  </si>
  <si>
    <t>8.0 RPE</t>
  </si>
  <si>
    <t>7.5 RPE</t>
  </si>
  <si>
    <t>7.0 RPE</t>
  </si>
  <si>
    <t>6.5 RPE</t>
  </si>
  <si>
    <t>Exercise Slot 1</t>
  </si>
  <si>
    <t>Exercise Slot 2</t>
  </si>
  <si>
    <t>Exercise Slot 3</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</si>
  <si>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</si>
  <si>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</si>
  <si>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</si>
  <si>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</si>
  <si>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</si>
  <si>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</si>
  <si>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</si>
  <si>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</si>
  <si>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</si>
  <si>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</si>
  <si>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</si>
  <si>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</si>
  <si>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</si>
  <si>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</si>
  <si>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</si>
  <si>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</si>
  <si>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</si>
  <si>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</si>
  <si>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</si>
  <si>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</si>
  <si>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</si>
  <si>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</si>
  <si>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</si>
  <si>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</si>
  <si>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</si>
  <si>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</si>
  <si>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</si>
  <si>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</si>
  <si>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</si>
  <si>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</si>
  <si>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</si>
  <si>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</si>
  <si>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</si>
  <si>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</si>
  <si>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</si>
  <si>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</si>
  <si>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</si>
  <si>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</si>
  <si>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</si>
  <si>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</si>
  <si>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</si>
  <si>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</si>
  <si>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</si>
  <si>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</si>
  <si>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</si>
  <si>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</si>
  <si>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</si>
  <si>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</si>
  <si>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</si>
  <si>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</si>
  <si>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</si>
  <si>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</si>
  <si>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</si>
  <si>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</si>
  <si>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</si>
  <si>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</si>
  <si>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</si>
  <si>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</si>
  <si>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</si>
  <si>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</si>
  <si>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</si>
  <si>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</si>
  <si>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</si>
  <si>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</si>
  <si>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</si>
  <si>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</si>
  <si>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</si>
  <si>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</si>
  <si>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</si>
  <si>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</si>
  <si>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</si>
  <si>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</si>
  <si>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</si>
  <si>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</si>
  <si>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</si>
  <si>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</si>
  <si>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</si>
  <si>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</si>
  <si>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</si>
  <si>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</si>
  <si>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</si>
  <si>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</si>
  <si>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</si>
  <si>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</si>
  <si>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</si>
  <si>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</si>
  <si>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</si>
  <si>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</si>
  <si>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</si>
  <si>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</si>
  <si>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</si>
  <si>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</si>
  <si>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</si>
  <si>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</si>
  <si>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</si>
  <si>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</si>
  <si>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</si>
  <si>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</si>
  <si>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</si>
  <si>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</si>
  <si>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</si>
  <si>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</si>
  <si>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</si>
  <si>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</si>
  <si>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</si>
  <si>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</si>
  <si>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</si>
  <si>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</si>
  <si>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</si>
  <si>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</si>
  <si>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</si>
  <si>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</si>
  <si>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</si>
  <si>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</si>
  <si>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</si>
  <si>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</si>
  <si>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</si>
  <si>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</si>
  <si>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</si>
  <si>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</si>
  <si>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</si>
  <si>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</si>
  <si>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</si>
  <si>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</si>
  <si>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</si>
  <si>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</si>
  <si>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</si>
  <si>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</si>
  <si>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</si>
  <si>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</si>
  <si>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</si>
  <si>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</si>
  <si>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</si>
  <si>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</si>
  <si>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</si>
  <si>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</si>
  <si>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</si>
  <si>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</si>
  <si>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</si>
  <si>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</si>
  <si>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</si>
  <si>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</si>
  <si>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</si>
  <si>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</si>
  <si>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</si>
  <si>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</si>
  <si>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</si>
  <si>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</si>
  <si>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</si>
  <si>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</si>
  <si>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</si>
  <si>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</si>
  <si>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</si>
  <si>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</si>
  <si>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</si>
  <si>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</si>
  <si>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</si>
  <si>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</si>
  <si>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</si>
  <si>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</si>
  <si>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</si>
  <si>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</si>
  <si>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</si>
  <si>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</si>
  <si>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</si>
  <si>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</si>
  <si>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</si>
  <si>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</si>
  <si>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</si>
  <si>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</si>
  <si>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</si>
  <si>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</si>
  <si>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</si>
  <si>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</si>
  <si>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</si>
  <si>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</si>
  <si>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</si>
  <si>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</si>
  <si>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</si>
  <si>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</si>
  <si>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</si>
  <si>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</si>
  <si>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</si>
  <si>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</si>
  <si>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</si>
  <si>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</si>
  <si>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</si>
  <si>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</si>
  <si>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</si>
  <si>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</si>
  <si>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</si>
  <si>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</si>
  <si>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</si>
  <si>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</si>
  <si>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</si>
  <si>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</si>
  <si>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</si>
  <si>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</si>
  <si>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</si>
  <si>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</si>
  <si>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</si>
  <si>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</si>
  <si>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</si>
  <si>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</si>
  <si>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</si>
  <si>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</si>
  <si>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</si>
  <si>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</si>
  <si>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</si>
  <si>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</si>
  <si>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</si>
  <si>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</si>
  <si>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</si>
  <si>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</si>
  <si>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</si>
  <si>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</si>
  <si>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</si>
  <si>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</si>
  <si>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</si>
  <si>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</si>
  <si>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Exercise Slot 4</t>
  </si>
  <si>
    <t>Exercise Slot 5</t>
  </si>
  <si>
    <t>Exercise Slot 6</t>
  </si>
  <si>
    <t>Exercise Slot 7</t>
  </si>
  <si>
    <t>Exercise Slot 8</t>
  </si>
  <si>
    <t>Exercise Slot 9</t>
  </si>
  <si>
    <t>Exercise Slot 10</t>
  </si>
  <si>
    <t>Exercise Slot 11</t>
  </si>
  <si>
    <t>Exercise Slot 12</t>
  </si>
  <si>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</si>
  <si>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</si>
  <si>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</si>
  <si>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</si>
  <si>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</si>
  <si>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</si>
  <si>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</si>
  <si>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</si>
  <si>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</si>
  <si>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</si>
  <si>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</si>
  <si>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</si>
  <si>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</si>
  <si>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</si>
  <si>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</si>
  <si>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</si>
  <si>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</si>
  <si>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</si>
  <si>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</si>
  <si>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</si>
  <si>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DO NOT CHANGE OR DELETE THIS LINE</t>
  </si>
  <si>
    <t>RPE COEFFICIENT</t>
  </si>
  <si>
    <t>COEFFICIENT NO.</t>
  </si>
  <si>
    <t>COEFFICIENT</t>
  </si>
  <si>
    <t>RPE PERCENTAGE</t>
  </si>
  <si>
    <t>Title</t>
  </si>
  <si>
    <t>1* Squats</t>
  </si>
  <si>
    <t>2*Squats</t>
  </si>
  <si>
    <t>3* Squats</t>
  </si>
  <si>
    <t>Leg Accessory</t>
  </si>
  <si>
    <t>1* Vertical Press</t>
  </si>
  <si>
    <t>1*Horizontal Press</t>
  </si>
  <si>
    <t>2* Vertical</t>
  </si>
  <si>
    <t>2* Horizontal</t>
  </si>
  <si>
    <t>3* Vertical Press</t>
  </si>
  <si>
    <t>3* Horizontal Press</t>
  </si>
  <si>
    <t>Shoulder Accessory</t>
  </si>
  <si>
    <t>Chest Accessory</t>
  </si>
  <si>
    <t>1* Pull</t>
  </si>
  <si>
    <t>2* Pull</t>
  </si>
  <si>
    <t>3* Pull</t>
  </si>
  <si>
    <t>Back Accessory</t>
  </si>
  <si>
    <t>Exercise list</t>
  </si>
  <si>
    <t>Low bar back squat w/belt</t>
  </si>
  <si>
    <t>Low bar back squat</t>
  </si>
  <si>
    <t>Belt Squat</t>
  </si>
  <si>
    <t>Split squat</t>
  </si>
  <si>
    <t>Standing Overhead Press</t>
  </si>
  <si>
    <t>Barbell Bench Press, Touch n Go- normal grip</t>
  </si>
  <si>
    <t>Dumbbell Press (standing)</t>
  </si>
  <si>
    <t>Flat Dumbbell Bench Press</t>
  </si>
  <si>
    <t>DB Lateral Raises</t>
  </si>
  <si>
    <t>Chest press machine</t>
  </si>
  <si>
    <t>Conventional deadlift w/ belt</t>
  </si>
  <si>
    <t>RDL</t>
  </si>
  <si>
    <t>Lever Rows</t>
  </si>
  <si>
    <t>High bar back squat w/ belt</t>
  </si>
  <si>
    <t>High bar back squat</t>
  </si>
  <si>
    <t>Leg Press</t>
  </si>
  <si>
    <t>Bulgarian Split squats</t>
  </si>
  <si>
    <t>Seated overhead press</t>
  </si>
  <si>
    <t>Barbell Bench Press, Touch n Go- close grip</t>
  </si>
  <si>
    <t>Dumbbell Press (seated)</t>
  </si>
  <si>
    <t>Low incline (15*) dumbbell bench</t>
  </si>
  <si>
    <t>Bent-over DB rear delt flyes</t>
  </si>
  <si>
    <t>DB Flyes-Flat</t>
  </si>
  <si>
    <t>Sumo deadlift w/ belt</t>
  </si>
  <si>
    <t>RDL with 2ct pause under knee</t>
  </si>
  <si>
    <t>Chest-Supported Rows</t>
  </si>
  <si>
    <t>Front Squat w/belt</t>
  </si>
  <si>
    <t>Front Squat</t>
  </si>
  <si>
    <t>Hack Squat</t>
  </si>
  <si>
    <t>Lunges</t>
  </si>
  <si>
    <t>High incline bench Press, close grip</t>
  </si>
  <si>
    <t>Barbell Bench Press, Touch n Go- wide grip</t>
  </si>
  <si>
    <t>High Incline (~45*) Bench Press</t>
  </si>
  <si>
    <t>Low incline barbell bench press, any grip</t>
  </si>
  <si>
    <t>DB Front Raises</t>
  </si>
  <si>
    <t>DB Flyes- Incline</t>
  </si>
  <si>
    <t>Trap bar deadlift w/ belt</t>
  </si>
  <si>
    <t xml:space="preserve">Stiff legged deadlift off 2" deficit </t>
  </si>
  <si>
    <t>1 arm DB rows</t>
  </si>
  <si>
    <t>Safety bar squat w/belt</t>
  </si>
  <si>
    <t>Safety bar squat</t>
  </si>
  <si>
    <t>Hatfield Squats</t>
  </si>
  <si>
    <t>Box step ups</t>
  </si>
  <si>
    <t>High incline bench Press, normal grip</t>
  </si>
  <si>
    <t>Paused bench press, normal grip</t>
  </si>
  <si>
    <t>High Incline (~45*) DB Bench Press</t>
  </si>
  <si>
    <t>Close Grip bench</t>
  </si>
  <si>
    <t>Upright Rows (DB or BB)</t>
  </si>
  <si>
    <t>Weighted Pushups</t>
  </si>
  <si>
    <t>2 Count paused deadlift</t>
  </si>
  <si>
    <t>Good Mornings</t>
  </si>
  <si>
    <t>Lat pull downs</t>
  </si>
  <si>
    <t>Buffalo Bar squat w/ belt</t>
  </si>
  <si>
    <t xml:space="preserve">Buffalo Bar squat </t>
  </si>
  <si>
    <t>Split Squats</t>
  </si>
  <si>
    <t>Leg extensions</t>
  </si>
  <si>
    <t>High incline bench Press, wide grip</t>
  </si>
  <si>
    <t>Paused bench press, close grip</t>
  </si>
  <si>
    <t>Axle Press</t>
  </si>
  <si>
    <t>Wide Grip Bench</t>
  </si>
  <si>
    <t>Shoulder Press Machine</t>
  </si>
  <si>
    <t>Pec Deck Flye</t>
  </si>
  <si>
    <t>Stiff legged deadlift</t>
  </si>
  <si>
    <t>3 Count paused deadlift</t>
  </si>
  <si>
    <t>Snatch Grip DL</t>
  </si>
  <si>
    <t>V-Grip pull down</t>
  </si>
  <si>
    <t>Cambered bar squat w/belt</t>
  </si>
  <si>
    <t>Cambered bar squat</t>
  </si>
  <si>
    <t>Bulgarian Split Squats</t>
  </si>
  <si>
    <t>Leg curls</t>
  </si>
  <si>
    <t>Standing axle press</t>
  </si>
  <si>
    <t>Paused bench press, wide grip</t>
  </si>
  <si>
    <t>Press (Seated or Standing)</t>
  </si>
  <si>
    <t>2 Count Paused Bench</t>
  </si>
  <si>
    <t>Reverse Pec Deck Flye</t>
  </si>
  <si>
    <t>Feet Up Bench</t>
  </si>
  <si>
    <t>2" deficit DL</t>
  </si>
  <si>
    <t>Barbell Shrugs</t>
  </si>
  <si>
    <t>Chin Ups</t>
  </si>
  <si>
    <t>2ct Paused squat</t>
  </si>
  <si>
    <t>Walking Lunges</t>
  </si>
  <si>
    <t>Leg press</t>
  </si>
  <si>
    <t>Push Press</t>
  </si>
  <si>
    <t>Low incline Bench, wide grip</t>
  </si>
  <si>
    <t>Pin Press, shoulder level</t>
  </si>
  <si>
    <t>3 Count Paused Bench</t>
  </si>
  <si>
    <t>Press, Seated</t>
  </si>
  <si>
    <t>Mid Shin Block Pulls</t>
  </si>
  <si>
    <t>Upright Rows</t>
  </si>
  <si>
    <t>Pull Ups</t>
  </si>
  <si>
    <t>3ct paused squat</t>
  </si>
  <si>
    <t xml:space="preserve">Box Step Ups </t>
  </si>
  <si>
    <t>Belt squat</t>
  </si>
  <si>
    <t>Low incline Bench, normal grip</t>
  </si>
  <si>
    <t>Dips</t>
  </si>
  <si>
    <t>Swiss Bar Press</t>
  </si>
  <si>
    <t>Pin Bench, chest level</t>
  </si>
  <si>
    <t>Hip thrusts</t>
  </si>
  <si>
    <t>Seal Rows</t>
  </si>
  <si>
    <t>Specialty bar squat</t>
  </si>
  <si>
    <t>Low incline Bench, close grip</t>
  </si>
  <si>
    <t>3-0-3 tempo bench</t>
  </si>
  <si>
    <t>Trap Bar Deadlift</t>
  </si>
  <si>
    <t>Back Extensions</t>
  </si>
  <si>
    <t>Alternate stance squat</t>
  </si>
  <si>
    <t>Goblet Squats</t>
  </si>
  <si>
    <t>High Incline (~45*)  Bench Press</t>
  </si>
  <si>
    <t>Close Grip Bench</t>
  </si>
  <si>
    <t>Low Incline (15*) Bench Press</t>
  </si>
  <si>
    <t>Decline Bench</t>
  </si>
  <si>
    <t>Good mornings</t>
  </si>
  <si>
    <t>3-0-3 tempo squat</t>
  </si>
  <si>
    <t>Low Incline (15*) DB Bench Press</t>
  </si>
  <si>
    <t>Alternate stance deadlift</t>
  </si>
  <si>
    <t>Pin squat</t>
  </si>
  <si>
    <t>Box squat</t>
  </si>
  <si>
    <t>Feet up bench press</t>
  </si>
  <si>
    <t>Floor Press</t>
  </si>
  <si>
    <t>Close Grip Floor Press</t>
  </si>
  <si>
    <t>Pin bench, Chest Level</t>
  </si>
  <si>
    <t>Swiss Bar Bench Press</t>
  </si>
  <si>
    <t>Close Grip + Mini Bands</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</si>
  <si>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</si>
  <si>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</si>
  <si>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</si>
  <si>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</si>
  <si>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</si>
  <si>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</si>
  <si>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</si>
  <si>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</si>
  <si>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</si>
  <si>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</si>
  <si>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</si>
  <si>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</si>
  <si>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Low Stress Week</t>
  </si>
  <si>
    <t>• 6 Reps @ RPE 7 (76%)
• 6 Reps @ RPE 8 (79%)
• 6 reps @ RPE 9 (81%)</t>
  </si>
  <si>
    <t>•10 reps @ RPE 7 (65%)
•10 reps @ RPE 8 (68%)
•10 reps @ RPE 9 (71%)</t>
  </si>
  <si>
    <t>•12 reps @ RPE 7
•12 reps @ RPE 8
•12 reps @ RPE 9</t>
  </si>
  <si>
    <t>•5 reps @ RPE 7 (78%)
•5 reps @ RPE 8 (81%)
• 5 reps @ RPE 9 (84%)</t>
  </si>
  <si>
    <t>• MYO-REPS
• Activation set of ~14-16 Reps @ RPE 8  
• Back off sets of 3-5 reps every 20 seconds*</t>
  </si>
  <si>
    <t>25 min steady state @ RPE 6 2x/wk</t>
  </si>
  <si>
    <t>7 minutes upper back work AMRAP 2x/wk</t>
  </si>
  <si>
    <t>7 min ab work AMRAP 2x/wk</t>
  </si>
  <si>
    <t>2 sets of 12-15 reps @ RPE 8-9, triceps press downs or similar 2x/wk
2 sets of 12-15 reps @ RPE 8-9, biceps curls or similar 2x/wk</t>
  </si>
  <si>
    <t>GPP Powerbuilding</t>
  </si>
  <si>
    <t>• 6 Reps @ 6 RPE (72%)
• 6 Reps @ 7 RPE (76%)
• 6 Reps @ 8 RPE (79%). Repeat 6 reps @ RPE 8 x 1 additional set.</t>
  </si>
  <si>
    <t>• 10 reps @ RPE 7 (63%)
• 10 reps @ RPE 7 (65%)
•10 reps @ RPE 8 (68%)
•Repeat 10 reps @ RPE 8 x 2 sets</t>
  </si>
  <si>
    <t>•12 reps @ RPE 6
•12 reps @ RPE 7
•12 reps @ RPE 8. Repeat 12 @ 8 x 1 set of 12</t>
  </si>
  <si>
    <t>•5 reps @ RPE 6 (75%)
•5 reps @ RPE 7 (78%)
• 5 reps @ RPE 8 (81%).
• Repeat 5 reps @ RPE 8 until @ RPE 9 again (cap at 2 sets of 5)</t>
  </si>
  <si>
    <t>• 10 reps @ RPE 7 (63%)
• 10 reps @ RPE 7 (65%)
•10 reps @ RPE 8 (68%)
•Repeat 10 reps @ RPE 8 x 1 set</t>
  </si>
  <si>
    <t>30 min steady state @ RPE 6 2x/wk</t>
  </si>
  <si>
    <t>• 6 Reps @ 6 RPE (72%)
• 6 Reps @ 7 RPE (76%)
• 6 Reps @ 8 RPE (79%). Repeat 6 reps @ RPE 8 x 2 additional sets.</t>
  </si>
  <si>
    <t>•5 reps @ RPE 6 (75%)
•5 reps @ RPE 7 (78%)
• 5 reps @ RPE 8 (81%).
• Repeat 5 reps @ RPE 8 until @ RPE 9 again (cap at 3 sets of 5)</t>
  </si>
  <si>
    <t>30 min steady state @ RPE 6 1x/wk
20 minutes HIIT (20s sprint @ 10, 100s rest) 1x/wk</t>
  </si>
  <si>
    <t>8 minutes upper back work AMRAP 2x/wk</t>
  </si>
  <si>
    <t>8 min ab work AMRAP 2x/wk</t>
  </si>
  <si>
    <t>•5 reps @ RPE 7 (78%)
•5 reps @ RPE 8 (81%)
• 5 reps @ RPE 9 (84%)
• -5% from 5 reps @ RPE 9 and do sets of 5 reps until @ RPE 9 again (cap at 3 sets of 5)</t>
  </si>
  <si>
    <t>3 sets of 12-15 reps @ RPE 8-9, triceps press downs or similar 2x/wk
3 sets of 12-15 reps @ RPE 8-9, biceps curls or similar 2x/wk</t>
  </si>
  <si>
    <t>• 6 Reps @ 6 RPE (72%)
• 6 Reps @ 7 RPE (76%)
• 6 Reps @ 8 RPE (79%). Repeat 6 reps @ RPE 8 until it becomes @ 9 again (cap at 3 sets)</t>
  </si>
  <si>
    <t>Pivot</t>
  </si>
  <si>
    <t>• 1 Reps @ 8 RPE (90-93%)
• 5 Reps @ 9 RPE (84%) x 1 set</t>
  </si>
  <si>
    <t>• 8 Reps @ 7 RPE (71%)
• 8 Reps @ 8 RPE (74%)
• 8 Reps @ 9 RPE (76%) x 1 Set</t>
  </si>
  <si>
    <t>• 1 Reps @ 8 RPE (90-93%)
• 4 Reps @ 9 RPE (86%) x 1 set</t>
  </si>
  <si>
    <t>70%e1RM x AMRAP x 1 set. 63% e1RM x 12 x 2 sets</t>
  </si>
  <si>
    <t>30 min steady state @ RPE 6 1x/wk
22 minutes HIIT (20s sprint @ 10, 100s rest) 1x/wk</t>
  </si>
  <si>
    <t>9 minutes upper back work AMRAP 2x/wk</t>
  </si>
  <si>
    <t>9 min ab work AMRAP 2x/wk</t>
  </si>
  <si>
    <r>
      <t xml:space="preserve">2 sets of 12-15 reps @ RPE 8-9, triceps press downs or similar </t>
    </r>
    <r>
      <rPr>
        <rFont val="Calibri"/>
        <b/>
        <color rgb="FFFFFFFF"/>
        <sz val="12.0"/>
      </rPr>
      <t>SUPERSETTED WITH</t>
    </r>
    <r>
      <rPr>
        <rFont val="Calibri"/>
        <color rgb="FFFFFFFF"/>
        <sz val="12.0"/>
      </rPr>
      <t xml:space="preserve">
2 sets of 12-15 reps @ RPE 8-9, biceps curls or similar 2x/wk</t>
    </r>
  </si>
  <si>
    <t>GPP Developmental</t>
  </si>
  <si>
    <t>• 1 Reps @ 8 RPE (90-93%)
• 5 Reps @ 9 RPE (84%) x 1 set
• -8% from 5 reps @ RPE 9 x 5 reps until @ 9 again (cap at 2 sets)</t>
  </si>
  <si>
    <t>• 8 Reps @ 7 RPE (71%)
• 8 Reps @ 8 RPE (74%)
• 8 Reps @ 9 RPE (76%) x 1 Set
• -5% from 8 reps @ RPE 9 x 8 reps until @ RPE 9 again (cap at 2 sets of 8)</t>
  </si>
  <si>
    <t>• 1 Reps @ 8 RPE (90-93%)
• 4 Reps @ 9 RPE (86%) x 1 set
• -5% from 4 reps @ RPE 9 x 4 reps until @ RPE 9 again (cap at 2 sets of 4)</t>
  </si>
  <si>
    <t>• 8 Reps @ 7 RPE (71%)
• 8 Reps @ 8 RPE (74%)
• 8 Reps @ 9 RPE (76%) x 1 Set
• -5% from 8 reps @ RPE 9 x 8 reps until @ RPE 9 again (cap at 1 set of 8)</t>
  </si>
  <si>
    <t>70%e1RM x AMRAP x 1 set. 63% e1RM x 12 x 3 sets</t>
  </si>
  <si>
    <r>
      <t xml:space="preserve">2 sets of 12-15 reps @ RPE 8-9, triceps press downs or similar </t>
    </r>
    <r>
      <rPr>
        <rFont val="Calibri"/>
        <b/>
        <color rgb="FFFFFFFF"/>
        <sz val="12.0"/>
      </rPr>
      <t>SUPERSETTED WITH</t>
    </r>
    <r>
      <rPr>
        <rFont val="Calibri"/>
        <color rgb="FFFFFFFF"/>
        <sz val="12.0"/>
      </rPr>
      <t xml:space="preserve">
2 sets of 12-15 reps @ RPE 8-9, biceps curls or similar 2x/wk</t>
    </r>
  </si>
  <si>
    <t>• 1 Reps @ 8 RPE (90-93%)
• 4 Reps @ 9 RPE (86%) x 1 set
• -5% from 4 reps @ RPE 9 x 4 reps until @ RPE 9 again (cap at 3 sets of 4)</t>
  </si>
  <si>
    <r>
      <t xml:space="preserve">3 sets of 12-15 reps @ RPE 8-9, triceps press downs or similar </t>
    </r>
    <r>
      <rPr>
        <rFont val="Calibri"/>
        <b/>
        <color rgb="FFFFFFFF"/>
        <sz val="12.0"/>
      </rPr>
      <t>SUPERSETTED WITH</t>
    </r>
    <r>
      <rPr>
        <rFont val="Calibri"/>
        <color rgb="FFFFFFFF"/>
        <sz val="12.0"/>
      </rPr>
      <t xml:space="preserve">
3 sets of 12-15 reps @ RPE 8-9, biceps curls or similar 2x/wk</t>
    </r>
  </si>
  <si>
    <t>• 1 Reps @ 8 RPE (90-93%)
• 5 Reps @ 9 RPE (84%) x 1 set
• -8% from 5 reps @ RPE 9 x 5 reps until @ 9 again (cap at 3 sets)</t>
  </si>
  <si>
    <t>• 8 Reps @ 7 RPE (71%)
• 8 Reps @ 8 RPE (74%)
• 8 Reps @ 9 RPE (76%) x 1 Set
• -8% from 8 reps @ RPE 9 x 8 reps until @ RPE 9 again (cap at 3 sets of 8)</t>
  </si>
  <si>
    <t>• 1 Reps @ 8 RPE (90-93%)
• 4 Reps @ 9 RPE (86%) x 1 set
• -8% from 4 reps @ RPE 9 x 4 reps until @ RPE 9 again (cap at 3 sets of 4)</t>
  </si>
  <si>
    <t>10 minutes upper back work AMRAP 2x/wk</t>
  </si>
  <si>
    <t>10 min ab work AMRAP 2x/wk</t>
  </si>
  <si>
    <r>
      <t xml:space="preserve">3 sets of 12-15 reps @ RPE 8-9, triceps press downs or similar </t>
    </r>
    <r>
      <rPr>
        <rFont val="Calibri"/>
        <b/>
        <color rgb="FFFFFFFF"/>
        <sz val="12.0"/>
      </rPr>
      <t>SUPERSETTED WITH</t>
    </r>
    <r>
      <rPr>
        <rFont val="Calibri"/>
        <color rgb="FFFFFFFF"/>
        <sz val="12.0"/>
      </rPr>
      <t xml:space="preserve">
3 sets of 12-15 reps @ RPE 8-9, biceps curls or similar 2x/wk</t>
    </r>
  </si>
  <si>
    <r>
      <t xml:space="preserve">3 sets of 12-15 reps @ RPE 8-9, triceps press downs or similar </t>
    </r>
    <r>
      <rPr>
        <rFont val="Calibri"/>
        <b/>
        <color rgb="FFFFFFFF"/>
        <sz val="12.0"/>
      </rPr>
      <t>SUPERSETTED WITH</t>
    </r>
    <r>
      <rPr>
        <rFont val="Calibri"/>
        <color rgb="FFFFFFFF"/>
        <sz val="12.0"/>
      </rPr>
      <t xml:space="preserve">
3 sets of 12-15 reps @ RPE 8-9, biceps curls or similar 2x/wk</t>
    </r>
  </si>
  <si>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</si>
  <si>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</si>
  <si>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</si>
  <si>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</si>
  <si>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</si>
  <si>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</si>
  <si>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</si>
  <si>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</si>
  <si>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</si>
  <si>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</si>
  <si>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</si>
  <si>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</si>
  <si>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</si>
  <si>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</si>
  <si>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</si>
  <si>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</si>
  <si>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</si>
  <si>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</si>
  <si>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</si>
  <si>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</si>
  <si>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</si>
  <si>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</si>
  <si>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</si>
  <si>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</si>
  <si>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</si>
  <si>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</si>
  <si>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</si>
  <si>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</si>
  <si>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</si>
  <si>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</si>
  <si>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</si>
  <si>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</si>
  <si>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</si>
  <si>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</si>
  <si>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</si>
  <si>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</si>
  <si>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</si>
  <si>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</si>
  <si>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</si>
  <si>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</si>
  <si>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</si>
  <si>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</si>
  <si>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</si>
  <si>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</si>
  <si>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</si>
  <si>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</si>
  <si>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</si>
  <si>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</si>
  <si>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</si>
  <si>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</si>
  <si>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</si>
  <si>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</si>
  <si>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</si>
  <si>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</si>
  <si>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</si>
  <si>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</si>
  <si>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</si>
  <si>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</si>
  <si>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</si>
  <si>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</si>
  <si>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</si>
  <si>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</si>
  <si>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</si>
  <si>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</si>
  <si>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</si>
  <si>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</si>
  <si>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</si>
  <si>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</si>
  <si>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</si>
  <si>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</si>
  <si>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</si>
  <si>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</si>
  <si>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</si>
  <si>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</si>
  <si>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</si>
  <si>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</si>
  <si>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</si>
  <si>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</si>
  <si>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</si>
  <si>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</si>
  <si>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</si>
  <si>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</si>
  <si>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</si>
  <si>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</si>
  <si>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</si>
  <si>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</si>
  <si>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</si>
  <si>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</si>
  <si>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</si>
  <si>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</si>
  <si>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</si>
  <si>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</si>
  <si>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</si>
  <si>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</si>
  <si>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</si>
  <si>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</si>
  <si>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</si>
  <si>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</si>
  <si>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</si>
  <si>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</si>
  <si>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</si>
  <si>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</si>
  <si>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</si>
  <si>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</si>
  <si>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</si>
  <si>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</si>
  <si>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</si>
  <si>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</si>
  <si>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</si>
  <si>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</si>
  <si>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</si>
  <si>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</si>
  <si>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</si>
  <si>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</si>
  <si>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</si>
  <si>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</si>
  <si>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</si>
  <si>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</si>
  <si>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</si>
  <si>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</si>
  <si>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</si>
  <si>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</si>
  <si>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</si>
  <si>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</si>
  <si>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</si>
  <si>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</si>
  <si>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</si>
  <si>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</si>
  <si>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</si>
  <si>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</si>
  <si>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</si>
  <si>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</si>
  <si>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</si>
  <si>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</si>
  <si>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</si>
  <si>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</si>
  <si>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</si>
  <si>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</si>
  <si>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</si>
  <si>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</si>
  <si>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</si>
  <si>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</si>
  <si>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</si>
  <si>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</si>
  <si>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</si>
  <si>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</si>
  <si>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</si>
  <si>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</si>
  <si>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</si>
  <si>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</si>
  <si>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</si>
  <si>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</si>
  <si>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</si>
  <si>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</si>
  <si>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</si>
  <si>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</si>
  <si>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</si>
  <si>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</si>
  <si>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</si>
  <si>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</si>
  <si>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</si>
  <si>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</si>
  <si>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</si>
  <si>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</si>
  <si>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</si>
  <si>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</si>
  <si>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</si>
  <si>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</si>
  <si>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</si>
  <si>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</si>
  <si>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</si>
  <si>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</si>
  <si>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</si>
  <si>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</si>
  <si>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</si>
  <si>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</si>
  <si>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</si>
  <si>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</si>
  <si>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</si>
  <si>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</si>
  <si>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</si>
  <si>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</si>
  <si>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</si>
  <si>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</si>
  <si>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</si>
  <si>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</si>
  <si>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</si>
  <si>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</si>
  <si>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</si>
  <si>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</si>
  <si>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</si>
  <si>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</si>
  <si>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</si>
  <si>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</si>
  <si>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</si>
  <si>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</si>
  <si>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</si>
  <si>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</si>
  <si>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</si>
  <si>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</si>
  <si>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</si>
  <si>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</si>
  <si>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</si>
  <si>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</si>
  <si>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</si>
  <si>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</si>
  <si>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</si>
  <si>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</si>
  <si>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</si>
  <si>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</si>
  <si>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</si>
  <si>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</si>
  <si>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</si>
  <si>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</si>
  <si>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</si>
  <si>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</si>
  <si>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</si>
  <si>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</si>
  <si>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</si>
  <si>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</si>
  <si>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</si>
  <si>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</si>
  <si>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</si>
  <si>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</si>
  <si>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</si>
  <si>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</si>
  <si>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</si>
  <si>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</si>
  <si>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</si>
  <si>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</si>
  <si>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</si>
  <si>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</si>
  <si>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</si>
  <si>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</si>
  <si>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</si>
  <si>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</si>
  <si>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</si>
  <si>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</si>
  <si>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</si>
  <si>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</si>
  <si>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</si>
  <si>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</si>
  <si>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</si>
  <si>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</si>
  <si>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</si>
  <si>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</si>
  <si>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</si>
  <si>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</si>
  <si>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</si>
  <si>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</si>
  <si>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</si>
  <si>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</si>
  <si>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</si>
  <si>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</si>
  <si>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</si>
  <si>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</si>
  <si>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</si>
  <si>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</si>
  <si>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</si>
  <si>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</si>
  <si>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</si>
  <si>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</si>
  <si>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</si>
  <si>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</si>
  <si>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</si>
  <si>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</si>
  <si>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</si>
  <si>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</si>
  <si>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</si>
  <si>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</si>
  <si>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</si>
  <si>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</si>
  <si>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</si>
  <si>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</si>
  <si>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</si>
  <si>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</si>
  <si>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</si>
  <si>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</si>
  <si>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</si>
  <si>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</si>
  <si>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</si>
  <si>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</si>
  <si>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</si>
  <si>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</si>
  <si>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</si>
  <si>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</si>
  <si>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</si>
  <si>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</si>
  <si>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</si>
  <si>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</si>
  <si>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</si>
  <si>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</si>
  <si>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</si>
  <si>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</si>
  <si>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</si>
  <si>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</si>
  <si>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</si>
  <si>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</si>
  <si>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</si>
  <si>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</si>
  <si>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</si>
  <si>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</si>
  <si>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</si>
  <si>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</si>
  <si>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</si>
  <si>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</si>
  <si>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</si>
  <si>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</si>
  <si>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</si>
  <si>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</si>
  <si>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</si>
  <si>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</si>
  <si>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</si>
  <si>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</si>
  <si>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</si>
  <si>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</si>
  <si>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</si>
  <si>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</si>
  <si>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</si>
  <si>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</si>
  <si>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</si>
  <si>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</si>
  <si>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</si>
  <si>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</si>
  <si>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</si>
  <si>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</si>
  <si>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</si>
  <si>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</si>
  <si>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</si>
  <si>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</si>
  <si>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</si>
  <si>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</si>
  <si>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</si>
  <si>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</si>
  <si>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</si>
  <si>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</si>
  <si>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</si>
  <si>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</si>
  <si>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</si>
  <si>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</si>
  <si>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</si>
  <si>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</si>
  <si>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</si>
  <si>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</si>
  <si>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</si>
  <si>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</si>
  <si>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</si>
  <si>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</si>
  <si>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</si>
  <si>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</si>
  <si>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</si>
  <si>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</si>
  <si>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</si>
  <si>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</si>
  <si>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</si>
  <si>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</si>
  <si>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</si>
  <si>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</si>
  <si>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</si>
  <si>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</si>
  <si>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</si>
  <si>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</si>
  <si>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</si>
  <si>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</si>
  <si>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</si>
  <si>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</si>
  <si>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</si>
  <si>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</si>
  <si>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</si>
  <si>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</si>
  <si>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</si>
  <si>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</si>
  <si>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</si>
  <si>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</si>
  <si>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</si>
  <si>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</si>
  <si>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</si>
  <si>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</si>
  <si>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</si>
  <si>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</si>
  <si>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</si>
  <si>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</si>
  <si>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</si>
  <si>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</si>
  <si>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</si>
  <si>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</si>
  <si>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</si>
  <si>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</si>
  <si>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</si>
  <si>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</si>
  <si>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</si>
  <si>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</si>
  <si>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</si>
  <si>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</si>
  <si>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</si>
  <si>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</si>
  <si>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</si>
  <si>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</si>
  <si>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</si>
  <si>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</si>
  <si>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</si>
  <si>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</si>
  <si>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</si>
  <si>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</si>
  <si>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</si>
  <si>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</si>
  <si>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</si>
  <si>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</si>
  <si>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</si>
  <si>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</si>
  <si>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</si>
  <si>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</si>
  <si>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</si>
  <si>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</si>
  <si>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</si>
  <si>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</si>
  <si>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</si>
  <si>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</si>
  <si>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</si>
  <si>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</si>
  <si>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</si>
  <si>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</si>
  <si>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</si>
  <si>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</si>
  <si>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</si>
  <si>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</si>
  <si>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</si>
  <si>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</si>
  <si>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</si>
  <si>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</si>
  <si>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</si>
  <si>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</si>
  <si>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</si>
  <si>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</si>
  <si>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</si>
  <si>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</si>
  <si>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</si>
  <si>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</si>
  <si>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</si>
  <si>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</si>
  <si>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</si>
  <si>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</si>
  <si>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</si>
  <si>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</si>
  <si>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</si>
  <si>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</si>
  <si>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</si>
  <si>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</si>
  <si>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</si>
  <si>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</si>
  <si>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</si>
  <si>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</si>
  <si>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</si>
  <si>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</si>
  <si>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</si>
  <si>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</si>
  <si>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</si>
  <si>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</si>
  <si>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</si>
  <si>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</si>
  <si>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</si>
  <si>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</si>
  <si>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</si>
  <si>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</si>
  <si>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</si>
  <si>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</si>
  <si>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</si>
  <si>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</si>
  <si>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 8 Reps @ 6 RPE (68%)
• 8 Reps @ 7 RPE (71%)
• 8 Reps @ 8 RPE (74%) x 1 set. Repeat 8 reps @ RPE 8 x 2 sets.</t>
  </si>
  <si>
    <t>• 8 Reps @ 6 RPE (68%)
• 8 Reps @ 7 RPE (71%)
• 8 Reps @ 8 RPE (74%) x 1 set. Repeat 8 reps @ RPE 8 x 1 set of 8.</t>
  </si>
  <si>
    <t>• 8 Reps @ 6 RPE (68%)
• 8 Reps @ 7 RPE (71%)
• 8 Reps @ 8 RPE (74%) x 1 set. Repeat 8 reps until @ RPE 9 (cap at 3 sets)</t>
  </si>
  <si>
    <t>• 10 Reps @ RPE 7
• 10 reps @ RPE 8
• 10 reps @ RPE 9. No back off sets</t>
  </si>
  <si>
    <t>• 6 Reps @ RPE 7 (76%)
• 6 Reps @ RPE 8 (79%)
• 6 Reps @ 9 RPE (81%) x 1 set
• -5% from 6 reps @ RPE 9 x 6 reps until @ 9 again (cap at 2 sets)</t>
  </si>
  <si>
    <t>• 10 Reps @ RPE 7
• 10 reps @ RPE 8
• Repeat 10 reps @ RPE 8 x 1 set</t>
  </si>
  <si>
    <t>• 6 Reps @ RPE 6 (73%)
•6 Reps @ RPE 7 (76%)
• 6 Reps @ RPE 8 (79%). Repeat 6 @ 8 x 2 sets of 6</t>
  </si>
  <si>
    <t>• 10 Reps @ RPE 7
• 10 reps @ RPE 8
• Repeat 10 reps @ RPE 8 x 2 sets</t>
  </si>
  <si>
    <t>• 6 Reps @ RPE 7 (76%)
• 6 Reps @ RPE 8 (79%)
• 6 Reps @ 9 RPE (81%) x 1 set
• -8% from 6 reps @ RPE 9 x 6 reps until @ 9 again (cap at 3 sets)</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</si>
  <si>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</si>
  <si>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</si>
  <si>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</si>
  <si>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</si>
  <si>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</si>
  <si>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</si>
  <si>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</si>
  <si>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</si>
  <si>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</si>
  <si>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</si>
  <si>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</si>
  <si>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</si>
  <si>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</si>
  <si>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</si>
  <si>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</si>
  <si>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</si>
  <si>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</si>
  <si>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</si>
  <si>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</si>
  <si>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</si>
  <si>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</si>
  <si>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</si>
  <si>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</si>
  <si>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</si>
  <si>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</si>
  <si>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</si>
  <si>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</si>
  <si>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</si>
  <si>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</si>
  <si>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</si>
  <si>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</si>
  <si>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</si>
  <si>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</si>
  <si>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</si>
  <si>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</si>
  <si>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</si>
  <si>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</si>
  <si>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</si>
  <si>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</si>
  <si>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</si>
  <si>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</si>
  <si>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</si>
  <si>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</si>
  <si>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</si>
  <si>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</si>
  <si>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</si>
  <si>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</si>
  <si>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</si>
  <si>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</si>
  <si>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</si>
  <si>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</si>
  <si>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</si>
  <si>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</si>
  <si>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</si>
  <si>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</si>
  <si>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</si>
  <si>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</si>
  <si>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</si>
  <si>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</si>
  <si>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</si>
  <si>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</si>
  <si>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</si>
  <si>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</si>
  <si>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</si>
  <si>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</si>
  <si>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</si>
  <si>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</si>
  <si>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</si>
  <si>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</si>
  <si>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</si>
  <si>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</si>
  <si>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</si>
  <si>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</si>
  <si>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</si>
  <si>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</si>
  <si>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</si>
  <si>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</si>
  <si>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</si>
  <si>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</si>
  <si>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</si>
  <si>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</si>
  <si>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</si>
  <si>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</si>
  <si>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</si>
  <si>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</si>
  <si>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</si>
  <si>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</si>
  <si>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</si>
  <si>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</si>
  <si>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</si>
  <si>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</si>
  <si>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</si>
  <si>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</si>
  <si>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</si>
  <si>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</si>
  <si>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</si>
  <si>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</si>
  <si>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</si>
  <si>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</si>
  <si>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</si>
  <si>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</si>
  <si>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</si>
  <si>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</si>
  <si>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</si>
  <si>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</si>
  <si>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</si>
  <si>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</si>
  <si>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</si>
  <si>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</si>
  <si>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</si>
  <si>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</si>
  <si>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</si>
  <si>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</si>
  <si>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</si>
  <si>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</si>
  <si>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</si>
  <si>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</si>
  <si>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</si>
  <si>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</si>
  <si>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</si>
  <si>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</si>
  <si>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</si>
  <si>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</si>
  <si>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</si>
  <si>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</si>
  <si>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</si>
  <si>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</si>
  <si>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</si>
  <si>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</si>
  <si>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</si>
  <si>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</si>
  <si>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</si>
  <si>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</si>
  <si>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</si>
  <si>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</si>
  <si>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</si>
  <si>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</si>
  <si>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</si>
  <si>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</si>
  <si>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</si>
  <si>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</si>
  <si>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</si>
  <si>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</si>
  <si>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</si>
  <si>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</si>
  <si>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</si>
  <si>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</si>
  <si>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</si>
  <si>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</si>
  <si>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</si>
  <si>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</si>
  <si>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</si>
  <si>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</si>
  <si>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</si>
  <si>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</si>
  <si>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</si>
  <si>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</si>
  <si>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</si>
  <si>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</si>
  <si>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</si>
  <si>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</si>
  <si>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</si>
  <si>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</si>
  <si>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</si>
  <si>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</si>
  <si>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</si>
  <si>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</si>
  <si>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</si>
  <si>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</si>
  <si>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</si>
  <si>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</si>
  <si>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</si>
  <si>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</si>
  <si>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</si>
  <si>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</si>
  <si>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</si>
  <si>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</si>
  <si>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</si>
  <si>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</si>
  <si>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</si>
  <si>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</si>
  <si>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</si>
  <si>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</si>
  <si>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</si>
  <si>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</si>
  <si>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</si>
  <si>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</si>
  <si>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</si>
  <si>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</si>
  <si>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</si>
  <si>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</si>
  <si>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</si>
  <si>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</si>
  <si>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</si>
  <si>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</si>
  <si>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</si>
  <si>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</si>
  <si>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</si>
  <si>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</si>
  <si>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</si>
  <si>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</si>
  <si>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</si>
  <si>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</si>
  <si>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</si>
  <si>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</si>
  <si>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</si>
  <si>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</si>
  <si>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</si>
  <si>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</si>
  <si>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</si>
  <si>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</si>
  <si>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</si>
  <si>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</si>
  <si>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</si>
  <si>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</si>
  <si>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</si>
  <si>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</si>
  <si>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</si>
  <si>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</si>
  <si>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</si>
  <si>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</si>
  <si>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</si>
  <si>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</si>
  <si>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</si>
  <si>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</si>
  <si>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</si>
  <si>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</si>
  <si>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</si>
  <si>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</si>
  <si>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</si>
  <si>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</si>
  <si>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</si>
  <si>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</si>
  <si>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</si>
  <si>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</si>
  <si>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</si>
  <si>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</si>
  <si>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</si>
  <si>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</si>
  <si>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</si>
  <si>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</si>
  <si>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</si>
  <si>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</si>
  <si>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</si>
  <si>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</si>
  <si>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</si>
  <si>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</si>
  <si>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</si>
  <si>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</si>
  <si>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</si>
  <si>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</si>
  <si>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</si>
  <si>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</si>
  <si>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</si>
  <si>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</si>
  <si>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</si>
  <si>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</si>
  <si>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</si>
  <si>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</si>
  <si>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</si>
  <si>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</si>
  <si>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</si>
  <si>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</si>
  <si>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</si>
  <si>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</si>
  <si>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</si>
  <si>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</si>
  <si>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</si>
  <si>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Slot 1 Rest/Notes</t>
  </si>
  <si>
    <t>Slot 2 Rest/Notes</t>
  </si>
  <si>
    <t>Slot 3 Rest/Notes</t>
  </si>
  <si>
    <t>Day 1 Supplement</t>
  </si>
  <si>
    <t>Day 1 Supplement Notes</t>
  </si>
  <si>
    <t>Squat w/ belt</t>
  </si>
  <si>
    <t>3-5 minute rest between work sets</t>
  </si>
  <si>
    <t>Close Grip Incline Bench (Touch and Go) or Close Grip Bench</t>
  </si>
  <si>
    <t xml:space="preserve">Split Squat or Step-Ups (knee level) </t>
  </si>
  <si>
    <t>2-3 Minute Rest</t>
  </si>
  <si>
    <t>GPP or None</t>
  </si>
  <si>
    <t>Incline Bench (Touch and Go) or Wide Grip Bench</t>
  </si>
  <si>
    <t xml:space="preserve">Leg Press or Belt Squat or Hatfield Squat or Bulgarian Split Squats or Step-Ups (knee level) </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</si>
  <si>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</si>
  <si>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</si>
  <si>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</si>
  <si>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</si>
  <si>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</si>
  <si>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</si>
  <si>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</si>
  <si>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</si>
  <si>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</si>
  <si>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</si>
  <si>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</si>
  <si>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</si>
  <si>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</si>
  <si>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</si>
  <si>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</si>
  <si>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</si>
  <si>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</si>
  <si>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</si>
  <si>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</si>
  <si>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</si>
  <si>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</si>
  <si>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</si>
  <si>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</si>
  <si>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</si>
  <si>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</si>
  <si>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</si>
  <si>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</si>
  <si>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</si>
  <si>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</si>
  <si>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</si>
  <si>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</si>
  <si>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</si>
  <si>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</si>
  <si>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</si>
  <si>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</si>
  <si>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</si>
  <si>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</si>
  <si>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</si>
  <si>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</si>
  <si>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</si>
  <si>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</si>
  <si>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</si>
  <si>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</si>
  <si>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</si>
  <si>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</si>
  <si>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</si>
  <si>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</si>
  <si>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</si>
  <si>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</si>
  <si>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</si>
  <si>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</si>
  <si>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</si>
  <si>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</si>
  <si>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</si>
  <si>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</si>
  <si>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</si>
  <si>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</si>
  <si>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</si>
  <si>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</si>
  <si>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</si>
  <si>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</si>
  <si>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</si>
  <si>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</si>
  <si>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</si>
  <si>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</si>
  <si>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</si>
  <si>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</si>
  <si>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</si>
  <si>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</si>
  <si>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</si>
  <si>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</si>
  <si>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</si>
  <si>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</si>
  <si>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</si>
  <si>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</si>
  <si>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</si>
  <si>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</si>
  <si>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</si>
  <si>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</si>
  <si>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</si>
  <si>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</si>
  <si>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</si>
  <si>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</si>
  <si>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</si>
  <si>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</si>
  <si>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</si>
  <si>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</si>
  <si>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</si>
  <si>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</si>
  <si>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</si>
  <si>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</si>
  <si>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</si>
  <si>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</si>
  <si>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</si>
  <si>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</si>
  <si>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</si>
  <si>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</si>
  <si>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</si>
  <si>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</si>
  <si>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</si>
  <si>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</si>
  <si>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</si>
  <si>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</si>
  <si>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</si>
  <si>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</si>
  <si>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</si>
  <si>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</si>
  <si>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</si>
  <si>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</si>
  <si>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</si>
  <si>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</si>
  <si>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</si>
  <si>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</si>
  <si>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</si>
  <si>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</si>
  <si>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</si>
  <si>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</si>
  <si>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</si>
  <si>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</si>
  <si>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</si>
  <si>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</si>
  <si>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</si>
  <si>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</si>
  <si>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</si>
  <si>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</si>
  <si>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</si>
  <si>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</si>
  <si>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</si>
  <si>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</si>
  <si>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</si>
  <si>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</si>
  <si>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</si>
  <si>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</si>
  <si>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</si>
  <si>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</si>
  <si>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</si>
  <si>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</si>
  <si>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</si>
  <si>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</si>
  <si>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</si>
  <si>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</si>
  <si>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</si>
  <si>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</si>
  <si>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</si>
  <si>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</si>
  <si>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</si>
  <si>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</si>
  <si>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</si>
  <si>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</si>
  <si>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</si>
  <si>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</si>
  <si>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</si>
  <si>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</si>
  <si>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</si>
  <si>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</si>
  <si>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</si>
  <si>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</si>
  <si>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</si>
  <si>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</si>
  <si>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</si>
  <si>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</si>
  <si>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</si>
  <si>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</si>
  <si>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</si>
  <si>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</si>
  <si>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</si>
  <si>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</si>
  <si>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</si>
  <si>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</si>
  <si>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</si>
  <si>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</si>
  <si>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</si>
  <si>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</si>
  <si>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</si>
  <si>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</si>
  <si>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</si>
  <si>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</si>
  <si>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</si>
  <si>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</si>
  <si>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</si>
  <si>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</si>
  <si>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</si>
  <si>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</si>
  <si>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</si>
  <si>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</si>
  <si>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</si>
  <si>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</si>
  <si>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</si>
  <si>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</si>
  <si>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</si>
  <si>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</si>
  <si>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</si>
  <si>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</si>
  <si>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</si>
  <si>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</si>
  <si>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</si>
  <si>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</si>
  <si>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</si>
  <si>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</si>
  <si>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</si>
  <si>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</si>
  <si>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</si>
  <si>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</si>
  <si>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</si>
  <si>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</si>
  <si>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</si>
  <si>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</si>
  <si>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</si>
  <si>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</si>
  <si>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</si>
  <si>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</si>
  <si>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</si>
  <si>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</si>
  <si>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</si>
  <si>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</si>
  <si>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</si>
  <si>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</si>
  <si>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</si>
  <si>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</si>
  <si>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</si>
  <si>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</si>
  <si>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</si>
  <si>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</si>
  <si>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</si>
  <si>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</si>
  <si>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</si>
  <si>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</si>
  <si>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</si>
  <si>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</si>
  <si>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</si>
  <si>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</si>
  <si>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</si>
  <si>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</si>
  <si>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</si>
  <si>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</si>
  <si>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</si>
  <si>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</si>
  <si>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</si>
  <si>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</si>
  <si>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</si>
  <si>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</si>
  <si>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</si>
  <si>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</si>
  <si>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</si>
  <si>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</si>
  <si>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</si>
  <si>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</si>
  <si>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</si>
  <si>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</si>
  <si>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</si>
  <si>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</si>
  <si>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</si>
  <si>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</si>
  <si>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</si>
  <si>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</si>
  <si>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</si>
  <si>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</si>
  <si>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</si>
  <si>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</si>
  <si>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</si>
  <si>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</si>
  <si>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</si>
  <si>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</si>
  <si>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</si>
  <si>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</si>
  <si>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</si>
  <si>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</si>
  <si>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</si>
  <si>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</si>
  <si>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</si>
  <si>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</si>
  <si>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</si>
  <si>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</si>
  <si>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</si>
  <si>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</si>
  <si>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</si>
  <si>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</si>
  <si>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</si>
  <si>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</si>
  <si>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</si>
  <si>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</si>
  <si>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</si>
  <si>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</si>
  <si>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</si>
  <si>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</si>
  <si>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</si>
  <si>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</si>
  <si>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</si>
  <si>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</si>
  <si>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</si>
  <si>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</si>
  <si>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</si>
  <si>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</si>
  <si>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</si>
  <si>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</si>
  <si>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</si>
  <si>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</si>
  <si>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</si>
  <si>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</si>
  <si>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</si>
  <si>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</si>
  <si>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</si>
  <si>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</si>
  <si>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</si>
  <si>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</si>
  <si>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</si>
  <si>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</si>
  <si>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</si>
  <si>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</si>
  <si>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</si>
  <si>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</si>
  <si>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</si>
  <si>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</si>
  <si>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</si>
  <si>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</si>
  <si>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</si>
  <si>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</si>
  <si>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</si>
  <si>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</si>
  <si>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</si>
  <si>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</si>
  <si>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</si>
  <si>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</si>
  <si>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</si>
  <si>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</si>
  <si>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</si>
  <si>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</si>
  <si>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</si>
  <si>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</si>
  <si>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</si>
  <si>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</si>
  <si>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</si>
  <si>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</si>
  <si>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</si>
  <si>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</si>
  <si>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</si>
  <si>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Slot 4 Rest/Notes</t>
  </si>
  <si>
    <t>Slot 5 Rest/Notes</t>
  </si>
  <si>
    <t>Slot 6 Rest/Notes</t>
  </si>
  <si>
    <t>Day 2 Supplement</t>
  </si>
  <si>
    <t>Day 2 Supplement Notes</t>
  </si>
  <si>
    <t>Competition Style Bench Press (1ct pause)</t>
  </si>
  <si>
    <t>SSB Squat or HBBS or Front Squat</t>
  </si>
  <si>
    <t>DB Press or Press, no belt</t>
  </si>
  <si>
    <t>Myoreps</t>
  </si>
  <si>
    <t>2 Count paused squat or 2 Count paused SSB Squat or 2 Count paused Front Squat</t>
  </si>
  <si>
    <t>Press, no belt- strict</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</si>
  <si>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</si>
  <si>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</si>
  <si>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</si>
  <si>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</si>
  <si>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</si>
  <si>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</si>
  <si>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</si>
  <si>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</si>
  <si>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</si>
  <si>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</si>
  <si>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</si>
  <si>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</si>
  <si>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</si>
  <si>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</si>
  <si>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</si>
  <si>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</si>
  <si>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</si>
  <si>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</si>
  <si>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</si>
  <si>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</si>
  <si>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</si>
  <si>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</si>
  <si>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</si>
  <si>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</si>
  <si>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</si>
  <si>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</si>
  <si>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</si>
  <si>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</si>
  <si>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</si>
  <si>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</si>
  <si>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</si>
  <si>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</si>
  <si>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</si>
  <si>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</si>
  <si>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</si>
  <si>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</si>
  <si>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</si>
  <si>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</si>
  <si>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</si>
  <si>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</si>
  <si>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</si>
  <si>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</si>
  <si>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</si>
  <si>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</si>
  <si>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</si>
  <si>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</si>
  <si>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</si>
  <si>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</si>
  <si>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</si>
  <si>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</si>
  <si>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</si>
  <si>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</si>
  <si>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</si>
  <si>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</si>
  <si>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</si>
  <si>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</si>
  <si>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</si>
  <si>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</si>
  <si>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</si>
  <si>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</si>
  <si>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</si>
  <si>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</si>
  <si>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</si>
  <si>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</si>
  <si>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</si>
  <si>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</si>
  <si>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</si>
  <si>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</si>
  <si>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</si>
  <si>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</si>
  <si>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</si>
  <si>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</si>
  <si>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</si>
  <si>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</si>
  <si>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</si>
  <si>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</si>
  <si>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</si>
  <si>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</si>
  <si>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</si>
  <si>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</si>
  <si>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</si>
  <si>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</si>
  <si>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</si>
  <si>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</si>
  <si>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</si>
  <si>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</si>
  <si>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</si>
  <si>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</si>
  <si>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</si>
  <si>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</si>
  <si>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</si>
  <si>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</si>
  <si>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</si>
  <si>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</si>
  <si>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</si>
  <si>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</si>
  <si>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Slot 4 Week 23</t>
  </si>
  <si>
    <t>Notes Slot 4 Week 23</t>
  </si>
  <si>
    <t>Slot 5 Week 23</t>
  </si>
  <si>
    <t>Notes Slot 5 Week 23</t>
  </si>
  <si>
    <t>Slot 6 Week 23</t>
  </si>
  <si>
    <t>Notes Slot 6 Week 23</t>
  </si>
  <si>
    <t>Day 2 Supplement Week 23</t>
  </si>
  <si>
    <t>Notes Supplement 2 week 23</t>
  </si>
  <si>
    <t>Slot 4 Week 24</t>
  </si>
  <si>
    <t>Notes Slot 4 Week 24</t>
  </si>
  <si>
    <t>Slot 5 Week 24</t>
  </si>
  <si>
    <t>Notes Slot 5 Week 24</t>
  </si>
  <si>
    <t>Slot 6 Week 24</t>
  </si>
  <si>
    <t>Notes Slot 6 Week 24</t>
  </si>
  <si>
    <t>Day 2 Supplement Week 24</t>
  </si>
  <si>
    <t>Notes Supplement 2 week 24</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</si>
  <si>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</si>
  <si>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</si>
  <si>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</si>
  <si>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</si>
  <si>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</si>
  <si>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</si>
  <si>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</si>
  <si>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</si>
  <si>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</si>
  <si>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</si>
  <si>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</si>
  <si>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</si>
  <si>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</si>
  <si>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</si>
  <si>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</si>
  <si>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</si>
  <si>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</si>
  <si>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</si>
  <si>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</si>
  <si>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</si>
  <si>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</si>
  <si>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</si>
  <si>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</si>
  <si>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</si>
  <si>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</si>
  <si>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</si>
  <si>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</si>
  <si>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</si>
  <si>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</si>
  <si>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</si>
  <si>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</si>
  <si>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</si>
  <si>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</si>
  <si>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</si>
  <si>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</si>
  <si>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</si>
  <si>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</si>
  <si>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</si>
  <si>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</si>
  <si>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</si>
  <si>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</si>
  <si>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</si>
  <si>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</si>
  <si>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</si>
  <si>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</si>
  <si>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</si>
  <si>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</si>
  <si>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</si>
  <si>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</si>
  <si>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</si>
  <si>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</si>
  <si>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</si>
  <si>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</si>
  <si>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</si>
  <si>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</si>
  <si>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</si>
  <si>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</si>
  <si>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</si>
  <si>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</si>
  <si>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</si>
  <si>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</si>
  <si>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</si>
  <si>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</si>
  <si>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</si>
  <si>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</si>
  <si>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</si>
  <si>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</si>
  <si>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</si>
  <si>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</si>
  <si>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</si>
  <si>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</si>
  <si>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</si>
  <si>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</si>
  <si>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</si>
  <si>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</si>
  <si>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</si>
  <si>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</si>
  <si>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</si>
  <si>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</si>
  <si>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</si>
  <si>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</si>
  <si>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</si>
  <si>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</si>
  <si>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</si>
  <si>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</si>
  <si>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</si>
  <si>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</si>
  <si>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</si>
  <si>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</si>
  <si>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</si>
  <si>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</si>
  <si>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</si>
  <si>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</si>
  <si>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</si>
  <si>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</si>
  <si>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</si>
  <si>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</si>
  <si>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</si>
  <si>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</si>
  <si>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</si>
  <si>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</si>
  <si>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</si>
  <si>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</si>
  <si>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</si>
  <si>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</si>
  <si>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</si>
  <si>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</si>
  <si>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</si>
  <si>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</si>
  <si>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</si>
  <si>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</si>
  <si>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</si>
  <si>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</si>
  <si>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</si>
  <si>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</si>
  <si>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</si>
  <si>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</si>
  <si>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</si>
  <si>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</si>
  <si>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</si>
  <si>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</si>
  <si>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</si>
  <si>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</si>
  <si>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</si>
  <si>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</si>
  <si>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</si>
  <si>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</si>
  <si>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</si>
  <si>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</si>
  <si>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</si>
  <si>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</si>
  <si>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</si>
  <si>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</si>
  <si>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</si>
  <si>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</si>
  <si>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</si>
  <si>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</si>
  <si>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</si>
  <si>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</si>
  <si>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</si>
  <si>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</si>
  <si>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</si>
  <si>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</si>
  <si>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</si>
  <si>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</si>
  <si>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</si>
  <si>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</si>
  <si>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</si>
  <si>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</si>
  <si>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</si>
  <si>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</si>
  <si>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</si>
  <si>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</si>
  <si>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</si>
  <si>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</si>
  <si>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</si>
  <si>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</si>
  <si>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</si>
  <si>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</si>
  <si>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</si>
  <si>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</si>
  <si>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</si>
  <si>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</si>
  <si>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</si>
  <si>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</si>
  <si>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</si>
  <si>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</si>
  <si>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</si>
  <si>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</si>
  <si>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</si>
  <si>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</si>
  <si>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</si>
  <si>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</si>
  <si>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</si>
  <si>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</si>
  <si>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</si>
  <si>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</si>
  <si>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</si>
  <si>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</si>
  <si>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</si>
  <si>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</si>
  <si>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</si>
  <si>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</si>
  <si>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</si>
  <si>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</si>
  <si>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</si>
  <si>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</si>
  <si>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</si>
  <si>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</si>
  <si>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</si>
  <si>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</si>
  <si>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</si>
  <si>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</si>
  <si>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</si>
  <si>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</si>
  <si>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</si>
  <si>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</si>
  <si>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</si>
  <si>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</si>
  <si>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</si>
  <si>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</si>
  <si>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</si>
  <si>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</si>
  <si>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</si>
  <si>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</si>
  <si>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</si>
  <si>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</si>
  <si>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</si>
  <si>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</si>
  <si>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</si>
  <si>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</si>
  <si>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</si>
  <si>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</si>
  <si>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</si>
  <si>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</si>
  <si>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</si>
  <si>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</si>
  <si>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</si>
  <si>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</si>
  <si>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</si>
  <si>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</si>
  <si>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</si>
  <si>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</si>
  <si>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</si>
  <si>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Slot 7 Rest/Notes</t>
  </si>
  <si>
    <t>Slot 8 Rest/Notes</t>
  </si>
  <si>
    <t>Slot 9 Rest/Notes</t>
  </si>
  <si>
    <t>Day 3 Supplement</t>
  </si>
  <si>
    <t>Day 3 Supplement Notes</t>
  </si>
  <si>
    <t>Deadlift with belt</t>
  </si>
  <si>
    <t>Touch and Go Bench Press</t>
  </si>
  <si>
    <t>Pendlay Row</t>
  </si>
  <si>
    <t>2 count paused bench press</t>
  </si>
  <si>
    <t>Lever Row</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</si>
  <si>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</si>
  <si>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</si>
  <si>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</si>
  <si>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</si>
  <si>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</si>
  <si>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</si>
  <si>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</si>
  <si>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</si>
  <si>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</si>
  <si>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</si>
  <si>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</si>
  <si>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</si>
  <si>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</si>
  <si>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</si>
  <si>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</si>
  <si>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</si>
  <si>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</si>
  <si>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</si>
  <si>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</si>
  <si>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</si>
  <si>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</si>
  <si>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</si>
  <si>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</si>
  <si>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</si>
  <si>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</si>
  <si>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</si>
  <si>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</si>
  <si>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</si>
  <si>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</si>
  <si>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</si>
  <si>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</si>
  <si>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</si>
  <si>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</si>
  <si>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</si>
  <si>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</si>
  <si>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</si>
  <si>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</si>
  <si>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</si>
  <si>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</si>
  <si>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</si>
  <si>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</si>
  <si>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</si>
  <si>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</si>
  <si>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</si>
  <si>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</si>
  <si>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</si>
  <si>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</si>
  <si>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</si>
  <si>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</si>
  <si>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</si>
  <si>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</si>
  <si>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</si>
  <si>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</si>
  <si>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</si>
  <si>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</si>
  <si>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</si>
  <si>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</si>
  <si>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</si>
  <si>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</si>
  <si>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</si>
  <si>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</si>
  <si>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</si>
  <si>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</si>
  <si>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</si>
  <si>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</si>
  <si>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</si>
  <si>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</si>
  <si>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</si>
  <si>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</si>
  <si>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</si>
  <si>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</si>
  <si>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</si>
  <si>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</si>
  <si>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</si>
  <si>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</si>
  <si>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</si>
  <si>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</si>
  <si>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</si>
  <si>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</si>
  <si>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</si>
  <si>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</si>
  <si>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</si>
  <si>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</si>
  <si>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</si>
  <si>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</si>
  <si>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</si>
  <si>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</si>
  <si>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</si>
  <si>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</si>
  <si>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</si>
  <si>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</si>
  <si>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</si>
  <si>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</si>
  <si>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</si>
  <si>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</si>
  <si>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</si>
  <si>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</si>
  <si>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</si>
  <si>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</si>
  <si>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</si>
  <si>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</si>
  <si>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</si>
  <si>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</si>
  <si>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</si>
  <si>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</si>
  <si>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</si>
  <si>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</si>
  <si>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</si>
  <si>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</si>
  <si>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</si>
  <si>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</si>
  <si>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</si>
  <si>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</si>
  <si>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</si>
  <si>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</si>
  <si>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</si>
  <si>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</si>
  <si>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</si>
  <si>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</si>
  <si>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</si>
  <si>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</si>
  <si>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</si>
  <si>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</si>
  <si>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</si>
  <si>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</si>
  <si>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</si>
  <si>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</si>
  <si>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</si>
  <si>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</si>
  <si>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</si>
  <si>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</si>
  <si>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</si>
  <si>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</si>
  <si>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</si>
  <si>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</si>
  <si>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</si>
  <si>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</si>
  <si>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</si>
  <si>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</si>
  <si>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</si>
  <si>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</si>
  <si>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</si>
  <si>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</si>
  <si>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</si>
  <si>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</si>
  <si>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</si>
  <si>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</si>
  <si>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</si>
  <si>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</si>
  <si>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</si>
  <si>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</si>
  <si>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</si>
  <si>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</si>
  <si>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</si>
  <si>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</si>
  <si>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</si>
  <si>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</si>
  <si>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</si>
  <si>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</si>
  <si>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</si>
  <si>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</si>
  <si>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</si>
  <si>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</si>
  <si>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</si>
  <si>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</si>
  <si>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</si>
  <si>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</si>
  <si>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</si>
  <si>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</si>
  <si>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</si>
  <si>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</si>
  <si>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</si>
  <si>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</si>
  <si>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</si>
  <si>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</si>
  <si>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</si>
  <si>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</si>
  <si>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</si>
  <si>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</si>
  <si>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</si>
  <si>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</si>
  <si>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</si>
  <si>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</si>
  <si>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</si>
  <si>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</si>
  <si>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</si>
  <si>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</si>
  <si>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</si>
  <si>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</si>
  <si>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</si>
  <si>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</si>
  <si>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</si>
  <si>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</si>
  <si>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</si>
  <si>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</si>
  <si>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</si>
  <si>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</si>
  <si>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</si>
  <si>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</si>
  <si>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</si>
  <si>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</si>
  <si>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</si>
  <si>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</si>
  <si>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</si>
  <si>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</si>
  <si>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</si>
  <si>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</si>
  <si>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</si>
  <si>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</si>
  <si>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</si>
  <si>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</si>
  <si>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</si>
  <si>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</si>
  <si>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</si>
  <si>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</si>
  <si>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</si>
  <si>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</si>
  <si>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</si>
  <si>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</si>
  <si>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</si>
  <si>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</si>
  <si>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</si>
  <si>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</si>
  <si>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</si>
  <si>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</si>
  <si>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</si>
  <si>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</si>
  <si>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</si>
  <si>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</si>
  <si>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</si>
  <si>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</si>
  <si>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</si>
  <si>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</si>
  <si>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</si>
  <si>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</si>
  <si>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</si>
  <si>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</si>
  <si>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</si>
  <si>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</si>
  <si>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</si>
  <si>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</si>
  <si>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</si>
  <si>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</si>
  <si>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</si>
  <si>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</si>
  <si>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</si>
  <si>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</si>
  <si>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</si>
  <si>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</si>
  <si>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</si>
  <si>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</si>
  <si>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</si>
  <si>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</si>
  <si>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</si>
  <si>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</si>
  <si>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</si>
  <si>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</si>
  <si>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</si>
  <si>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</si>
  <si>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</si>
  <si>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</si>
  <si>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</si>
  <si>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</si>
  <si>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</si>
  <si>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</si>
  <si>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</si>
  <si>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</si>
  <si>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</si>
  <si>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</si>
  <si>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</si>
  <si>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</si>
  <si>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</si>
  <si>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</si>
  <si>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</si>
  <si>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</si>
  <si>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</si>
  <si>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</si>
  <si>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</si>
  <si>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</si>
  <si>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</si>
  <si>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</si>
  <si>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</si>
  <si>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</si>
  <si>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</si>
  <si>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</si>
  <si>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</si>
  <si>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</si>
  <si>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</si>
  <si>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</si>
  <si>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</si>
  <si>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</si>
  <si>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</si>
  <si>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</si>
  <si>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</si>
  <si>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</si>
  <si>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</si>
  <si>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</si>
  <si>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</si>
  <si>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</si>
  <si>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</si>
  <si>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</si>
  <si>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</si>
  <si>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</si>
  <si>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</si>
  <si>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</si>
  <si>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</si>
  <si>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</si>
  <si>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</si>
  <si>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</si>
  <si>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</si>
  <si>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</si>
  <si>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</si>
  <si>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</si>
  <si>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</si>
  <si>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</si>
  <si>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</si>
  <si>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</si>
  <si>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</si>
  <si>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</si>
  <si>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</si>
  <si>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</si>
  <si>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</si>
  <si>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</si>
  <si>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</si>
  <si>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</si>
  <si>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</si>
  <si>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</si>
  <si>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</si>
  <si>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</si>
  <si>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</si>
  <si>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</si>
  <si>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</si>
  <si>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</si>
  <si>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</si>
  <si>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</si>
  <si>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</si>
  <si>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Slot 10 Rest/Notes</t>
  </si>
  <si>
    <t>Slot 11 Rest/Notes</t>
  </si>
  <si>
    <t>Slot 12 Rest/Notes</t>
  </si>
  <si>
    <t>Day 4 Supplement</t>
  </si>
  <si>
    <t>Day 4 Supplement Notes</t>
  </si>
  <si>
    <t>Press with belt</t>
  </si>
  <si>
    <t xml:space="preserve">Romanian Deadlift </t>
  </si>
  <si>
    <t>DB Flat Bench Press or Feet Up Bench</t>
  </si>
  <si>
    <t>Stiff Legged Deadlift</t>
  </si>
  <si>
    <t>DB Incline Bench Press or Close Grip Bench</t>
  </si>
  <si>
    <t>None</t>
  </si>
  <si>
    <t>GPP</t>
  </si>
  <si>
    <t>Exercise One</t>
  </si>
  <si>
    <t>Conditioning</t>
  </si>
  <si>
    <t>Exercise Two</t>
  </si>
  <si>
    <t>Upper Back Work</t>
  </si>
  <si>
    <t>Exercise Three</t>
  </si>
  <si>
    <t>Trunk Work</t>
  </si>
  <si>
    <t>Notes</t>
  </si>
  <si>
    <t>Arm Work</t>
  </si>
  <si>
    <t>Supplement Day 1</t>
  </si>
  <si>
    <t>Supplemental Day 2</t>
  </si>
  <si>
    <t>Supplemental Day 3</t>
  </si>
  <si>
    <t>Supplemental Day 4</t>
  </si>
  <si>
    <t>&lt;Generator Input</t>
  </si>
  <si>
    <t>TOTALS BY EXERCISE</t>
  </si>
  <si>
    <t>EXERCISE</t>
  </si>
  <si>
    <t>TONNAGE</t>
  </si>
  <si>
    <t>REPS</t>
  </si>
  <si>
    <t>AVERAGE INTENSITY</t>
  </si>
  <si>
    <t>ESTIMATED ONE-REP MAX</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</si>
  <si>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</si>
  <si>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</si>
  <si>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</si>
  <si>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</si>
  <si>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</si>
  <si>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</si>
  <si>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</si>
  <si>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</si>
  <si>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</si>
  <si>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</si>
  <si>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</si>
  <si>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</si>
  <si>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</si>
  <si>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</si>
  <si>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</si>
  <si>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</si>
  <si>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</si>
  <si>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</si>
  <si>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</si>
  <si>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</si>
  <si>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</si>
  <si>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</si>
  <si>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SESSION TIME (MINUTES):</t>
  </si>
  <si>
    <t>WEEKLY AU</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</si>
</sst>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Released &quot;mm/dd/yyyy"/>
    <numFmt numFmtId="165" formatCode="0.0"/>
    <numFmt numFmtId="166" formatCode="0&quot; lbs&quot;"/>
    <numFmt numFmtId="167" formatCode="&quot;ONE-REP MAX: &quot;0&quot; lbs&quot;"/>
    <numFmt numFmtId="168" formatCode="#,##0&quot; LBS&quot;"/>
    <numFmt numFmtId="169" formatCode="&quot;SCHEDULE &amp; LOG - WEEK &quot;0"/>
    <numFmt numFmtId="170" formatCode="&quot;LOG - WEEK &quot;0"/>
    <numFmt numFmtId="171" formatCode="&quot;WEEK &quot;0&quot; TOTAL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quot; RPE&quot;"/>
  </numFmts>
  <fonts count="57">
    <font>
      <sz val="12.0"/>
      <color rgb="FF000000"/>
      <name val="Calibri"/>
    </font>
    <font>
      <sz val="12.0"/>
      <color rgb="FF595959"/>
      <name val="Calibri"/>
    </font>
    <font>
      <sz val="25.0"/>
      <color rgb="FF595959"/>
      <name val="Helvetica Neue"/>
    </font>
    <font/>
    <font>
      <sz val="20.0"/>
      <color rgb="FF595959"/>
      <name val="Helvetica Neue"/>
    </font>
    <font>
      <sz val="11.0"/>
      <color rgb="FF595959"/>
      <name val="Helvetica Neue"/>
    </font>
    <font>
      <sz val="12.0"/>
      <color rgb="FF595959"/>
      <name val="Helvetica Neue"/>
    </font>
    <font>
      <sz val="14.0"/>
      <color rgb="FFFFFFFF"/>
      <name val="Helvetica Neue"/>
    </font>
    <font>
      <u/>
      <sz val="14.0"/>
      <color rgb="FF0563C1"/>
      <name val="Calibri"/>
    </font>
    <font>
      <sz val="12.0"/>
      <color rgb="FFBFBFBF"/>
      <name val="Calibri"/>
    </font>
    <font>
      <sz val="10.0"/>
      <color rgb="FF000000"/>
      <name val="Arial"/>
    </font>
    <font>
      <b/>
      <sz val="72.0"/>
      <color rgb="FFFFFFFF"/>
      <name val="Helvetica Neue"/>
    </font>
    <font>
      <b/>
      <sz val="12.0"/>
      <color rgb="FFFFFFFF"/>
      <name val="Calibri"/>
    </font>
    <font>
      <b/>
      <sz val="14.0"/>
      <color rgb="FFFFFFFF"/>
      <name val="Helvetica Neue"/>
    </font>
    <font>
      <sz val="12.0"/>
      <color rgb="FF006411"/>
      <name val="Calibri"/>
    </font>
    <font>
      <sz val="12.0"/>
      <color rgb="FF993300"/>
      <name val="Calibri"/>
    </font>
    <font>
      <sz val="10.0"/>
      <color rgb="FF000000"/>
      <name val="Helvetica Neue"/>
    </font>
    <font>
      <sz val="40.0"/>
      <color rgb="FF595959"/>
      <name val="Helvetica Neue"/>
    </font>
    <font>
      <b/>
      <sz val="20.0"/>
      <color rgb="FFFFFFFF"/>
      <name val="Helvetica Neue"/>
    </font>
    <font>
      <b/>
      <sz val="12.0"/>
      <color rgb="FFFFFFFF"/>
      <name val="Helvetica Neue"/>
    </font>
    <font>
      <sz val="12.0"/>
      <color rgb="FFFFFFFF"/>
      <name val="Helvetica Neue"/>
    </font>
    <font>
      <b/>
      <sz val="12.0"/>
      <color rgb="FF595959"/>
      <name val="Helvetica Neue"/>
    </font>
    <font>
      <sz val="18.0"/>
      <color rgb="FFFFFFFF"/>
      <name val="Helvetica Neue"/>
    </font>
    <font>
      <sz val="12.0"/>
      <color rgb="FF000000"/>
      <name val="Helvetica Neue"/>
    </font>
    <font>
      <sz val="30.0"/>
      <color rgb="FF595959"/>
      <name val="Helvetica Neue"/>
    </font>
    <font>
      <b/>
      <sz val="10.0"/>
      <color rgb="FFFFFFFF"/>
      <name val="Helvetica Neue"/>
    </font>
    <font>
      <b/>
      <sz val="10.0"/>
      <color rgb="FF595959"/>
      <name val="Helvetica Neue"/>
    </font>
    <font>
      <sz val="10.0"/>
      <color rgb="FF595959"/>
      <name val="Helvetica Neue"/>
    </font>
    <font>
      <sz val="12.0"/>
      <color rgb="FFFFFFFF"/>
      <name val="Calibri"/>
    </font>
    <font>
      <b/>
      <sz val="10.0"/>
      <color rgb="FF000000"/>
      <name val="Arial"/>
    </font>
    <font>
      <sz val="10.0"/>
      <name val="Arial"/>
    </font>
    <font>
      <sz val="11.0"/>
      <color rgb="FF000000"/>
      <name val="Inconsolata"/>
    </font>
    <font>
      <sz val="12.0"/>
      <name val="Calibri"/>
    </font>
    <font>
      <b/>
      <sz val="16.0"/>
      <color rgb="FFFFFFFF"/>
      <name val="Helvetica Neue"/>
    </font>
    <font>
      <sz val="16.0"/>
      <color rgb="FFFFFFFF"/>
      <name val="Helvetica Neue"/>
    </font>
    <font>
      <sz val="18.0"/>
      <color rgb="FF000000"/>
      <name val="Helvetica Neue"/>
    </font>
    <font>
      <sz val="36.0"/>
      <color rgb="FF000000"/>
      <name val="Helvetica Neue"/>
    </font>
    <font>
      <sz val="70.0"/>
      <color rgb="FF000000"/>
      <name val="Calibri"/>
    </font>
    <font>
      <sz val="12.0"/>
      <name val="Arial"/>
    </font>
    <font>
      <sz val="72.0"/>
      <color rgb="FF000000"/>
      <name val="Helvetica Neue"/>
    </font>
    <font>
      <sz val="60.0"/>
      <color rgb="FFFFFFFF"/>
      <name val="Helvetica Neue"/>
    </font>
    <font>
      <sz val="14.0"/>
      <color rgb="FF000000"/>
      <name val="Helvetica Neue"/>
    </font>
    <font>
      <sz val="14.0"/>
      <color rgb="FF595959"/>
      <name val="Helvetica Neue"/>
    </font>
    <font>
      <b/>
      <sz val="17.0"/>
      <color rgb="FF595959"/>
      <name val="Helvetica Neue"/>
    </font>
    <font>
      <sz val="17.0"/>
      <color rgb="FF595959"/>
      <name val="Helvetica Neue"/>
    </font>
    <font>
      <b/>
      <sz val="17.0"/>
      <color rgb="FF000000"/>
      <name val="Helvetica Neue"/>
    </font>
    <font>
      <sz val="17.0"/>
      <color rgb="FF000000"/>
      <name val="Helvetica Neue"/>
    </font>
    <font>
      <b/>
      <sz val="18.0"/>
      <color rgb="FFFFFFFF"/>
      <name val="Helvetica Neue"/>
    </font>
    <font>
      <b/>
      <sz val="18.0"/>
      <color rgb="FF595959"/>
      <name val="Helvetica Neue"/>
    </font>
    <font>
      <sz val="60.0"/>
      <color rgb="FF595959"/>
      <name val="Helvetica Neue"/>
    </font>
    <font>
      <sz val="24.0"/>
      <color rgb="FF595959"/>
      <name val="Helvetica Neue"/>
    </font>
    <font>
      <b/>
      <sz val="24.0"/>
      <color rgb="FFFFFFFF"/>
      <name val="Helvetica Neue"/>
    </font>
    <font>
      <b/>
      <sz val="15.0"/>
      <color rgb="FFFFFFFF"/>
      <name val="Helvetica Neue"/>
    </font>
    <font>
      <b/>
      <sz val="14.0"/>
      <color rgb="FF595959"/>
      <name val="Helvetica Neue"/>
    </font>
    <font>
      <sz val="16.0"/>
      <color rgb="FF595959"/>
      <name val="Helvetica Neue"/>
    </font>
    <font>
      <b/>
      <sz val="17.0"/>
      <color rgb="FFFFFFFF"/>
      <name val="Helvetica Neue"/>
    </font>
    <font>
      <b/>
      <sz val="17.0"/>
      <color rgb="FFD8D8D8"/>
      <name val="Helvetica Neue"/>
    </font>
  </fonts>
  <fills count="21">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800F20"/>
        <bgColor rgb="FF800F20"/>
      </patternFill>
    </fill>
    <fill>
      <patternFill patternType="solid">
        <fgColor rgb="FF7F7F7F"/>
        <bgColor rgb="FF7F7F7F"/>
      </patternFill>
    </fill>
    <fill>
      <patternFill patternType="solid">
        <fgColor rgb="FF6AA84F"/>
        <bgColor rgb="FF6AA84F"/>
      </patternFill>
    </fill>
    <fill>
      <patternFill patternType="solid">
        <fgColor rgb="FF545557"/>
        <bgColor rgb="FF545557"/>
      </patternFill>
    </fill>
    <fill>
      <patternFill patternType="solid">
        <fgColor rgb="FF999A9C"/>
        <bgColor rgb="FF999A9C"/>
      </patternFill>
    </fill>
    <fill>
      <patternFill patternType="solid">
        <fgColor rgb="FFD8D8D8"/>
        <bgColor rgb="FFD8D8D8"/>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757070"/>
        <bgColor rgb="FF757070"/>
      </patternFill>
    </fill>
    <fill>
      <patternFill patternType="solid">
        <fgColor rgb="FFECECEC"/>
        <bgColor rgb="FFECECEC"/>
      </patternFill>
    </fill>
    <fill>
      <patternFill patternType="solid">
        <fgColor rgb="FFBFBFBF"/>
        <bgColor rgb="FFBFBFBF"/>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D9D9D9"/>
        <bgColor rgb="FFD9D9D9"/>
      </patternFill>
    </fill>
  </fills>
  <borders count="213">
    <border/>
    <border>
      <left/>
      <right/>
      <top/>
      <bottom/>
    </border>
    <border>
      <left/>
      <top/>
      <bottom/>
    </border>
    <border>
      <right/>
      <top/>
      <bottom/>
    </border>
    <border>
      <left style="thin">
        <color rgb="FFD8D8D8"/>
      </left>
      <right/>
      <top style="thin">
        <color rgb="FFD8D8D8"/>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thin">
        <color rgb="FFD8D8D8"/>
      </left>
      <right/>
      <top/>
      <bottom/>
    </border>
    <border>
      <left style="medium">
        <color rgb="FF000000"/>
      </left>
      <top/>
      <bottom/>
    </border>
    <border>
      <top/>
      <bottom/>
    </border>
    <border>
      <left/>
      <right style="medium">
        <color rgb="FF000000"/>
      </right>
      <top/>
      <bottom/>
    </border>
    <border>
      <left style="thin">
        <color rgb="FFD8D8D8"/>
      </left>
      <right/>
      <top/>
      <bottom style="thin">
        <color rgb="FFD8D8D8"/>
      </bottom>
    </border>
    <border>
      <left style="medium">
        <color rgb="FF000000"/>
      </left>
      <top/>
      <bottom style="medium">
        <color rgb="FF000000"/>
      </bottom>
    </border>
    <border>
      <top/>
      <bottom style="medium">
        <color rgb="FF000000"/>
      </bottom>
    </border>
    <border>
      <right/>
      <top/>
      <bottom style="medium">
        <color rgb="FF000000"/>
      </bottom>
    </border>
    <border>
      <left/>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rder>
    <border>
      <top/>
    </border>
    <border>
      <right/>
      <top/>
    </border>
    <border>
      <left/>
      <bottom style="thin">
        <color rgb="FFBFBFBF"/>
      </bottom>
    </border>
    <border>
      <bottom style="thin">
        <color rgb="FFBFBFBF"/>
      </bottom>
    </border>
    <border>
      <right/>
      <bottom style="thin">
        <color rgb="FFBFBFBF"/>
      </bottom>
    </border>
    <border>
      <left style="thin">
        <color rgb="FFBFBFBF"/>
      </left>
      <right/>
      <top style="thin">
        <color rgb="FFBFBFBF"/>
      </top>
      <bottom style="dotted">
        <color rgb="FFBFBFBF"/>
      </bottom>
    </border>
    <border>
      <left/>
      <right/>
      <top style="thin">
        <color rgb="FFBFBFBF"/>
      </top>
      <bottom style="dotted">
        <color rgb="FFBFBFBF"/>
      </bottom>
    </border>
    <border>
      <left/>
      <right style="thin">
        <color rgb="FFBFBFBF"/>
      </right>
      <top style="thin">
        <color rgb="FFBFBFBF"/>
      </top>
      <bottom style="dotted">
        <color rgb="FFBFBFBF"/>
      </bottom>
    </border>
    <border>
      <left style="thin">
        <color rgb="FFBFBFBF"/>
      </left>
      <top style="dotted">
        <color rgb="FFBFBFBF"/>
      </top>
      <bottom style="thin">
        <color rgb="FFBFBFBF"/>
      </bottom>
    </border>
    <border>
      <top style="dotted">
        <color rgb="FFBFBFBF"/>
      </top>
      <bottom style="thin">
        <color rgb="FFBFBFBF"/>
      </bottom>
    </border>
    <border>
      <right style="thin">
        <color rgb="FFBFBFBF"/>
      </right>
      <top style="dotted">
        <color rgb="FFBFBFBF"/>
      </top>
      <bottom style="thin">
        <color rgb="FFBFBFBF"/>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top style="thin">
        <color rgb="FFBFBFBF"/>
      </top>
      <bottom style="dotted">
        <color rgb="FFBFBFBF"/>
      </bottom>
    </border>
    <border>
      <top style="thin">
        <color rgb="FFBFBFBF"/>
      </top>
      <bottom style="dotted">
        <color rgb="FFBFBFBF"/>
      </bottom>
    </border>
    <border>
      <right style="thin">
        <color rgb="FFBFBFBF"/>
      </right>
      <top style="thin">
        <color rgb="FFBFBFBF"/>
      </top>
      <bottom style="dotted">
        <color rgb="FFBFBFBF"/>
      </bottom>
    </border>
    <border>
      <left style="thin">
        <color rgb="FFBFBFBF"/>
      </left>
      <right style="dotted">
        <color rgb="FFBFBFBF"/>
      </right>
      <bottom style="dotted">
        <color rgb="FFBFBFBF"/>
      </bottom>
    </border>
    <border>
      <left style="dotted">
        <color rgb="FFBFBFBF"/>
      </left>
      <right style="dotted">
        <color rgb="FFBFBFBF"/>
      </right>
      <bottom style="dotted">
        <color rgb="FFBFBFBF"/>
      </bottom>
    </border>
    <border>
      <left style="dotted">
        <color rgb="FFBFBFBF"/>
      </left>
      <right style="thin">
        <color rgb="FFBFBFBF"/>
      </right>
      <bottom style="dotted">
        <color rgb="FFBFBFBF"/>
      </bottom>
    </border>
    <border>
      <left style="thin">
        <color rgb="FFBFBFBF"/>
      </left>
      <top style="dotted">
        <color rgb="FFBFBFBF"/>
      </top>
      <bottom style="dotted">
        <color rgb="FFBFBFBF"/>
      </bottom>
    </border>
    <border>
      <top style="dotted">
        <color rgb="FFBFBFBF"/>
      </top>
      <bottom style="dotted">
        <color rgb="FFBFBFBF"/>
      </bottom>
    </border>
    <border>
      <right style="thin">
        <color rgb="FFBFBFBF"/>
      </right>
      <top style="dotted">
        <color rgb="FFBFBFBF"/>
      </top>
      <bottom style="dotted">
        <color rgb="FFBFBFBF"/>
      </bottom>
    </border>
    <border>
      <left style="thin">
        <color rgb="FFBFBFBF"/>
      </left>
      <right style="dotted">
        <color rgb="FFBFBFBF"/>
      </right>
      <top style="dotted">
        <color rgb="FFBFBFBF"/>
      </top>
      <bottom style="dotted">
        <color rgb="FFBFBFBF"/>
      </bottom>
    </border>
    <border>
      <left style="dotted">
        <color rgb="FFBFBFBF"/>
      </left>
      <right style="dotted">
        <color rgb="FFBFBFBF"/>
      </right>
      <top style="dotted">
        <color rgb="FFBFBFBF"/>
      </top>
      <bottom style="dotted">
        <color rgb="FFBFBFBF"/>
      </bottom>
    </border>
    <border>
      <left style="dotted">
        <color rgb="FFBFBFBF"/>
      </left>
      <right style="thin">
        <color rgb="FFBFBFBF"/>
      </right>
      <top style="dotted">
        <color rgb="FFBFBFBF"/>
      </top>
      <bottom style="dotted">
        <color rgb="FFBFBFBF"/>
      </bottom>
    </border>
    <border>
      <left style="thin">
        <color rgb="FFBFBFBF"/>
      </left>
      <top style="dotted">
        <color rgb="FFBFBFBF"/>
      </top>
      <bottom style="double">
        <color rgb="FFBFBFBF"/>
      </bottom>
    </border>
    <border>
      <top style="dotted">
        <color rgb="FFBFBFBF"/>
      </top>
      <bottom style="double">
        <color rgb="FFBFBFBF"/>
      </bottom>
    </border>
    <border>
      <right style="thin">
        <color rgb="FFBFBFBF"/>
      </right>
      <top style="dotted">
        <color rgb="FFBFBFBF"/>
      </top>
      <bottom style="double">
        <color rgb="FFBFBFBF"/>
      </bottom>
    </border>
    <border>
      <left style="thin">
        <color rgb="FFBFBFBF"/>
      </left>
      <right style="dotted">
        <color rgb="FFBFBFBF"/>
      </right>
      <top style="dotted">
        <color rgb="FFBFBFBF"/>
      </top>
    </border>
    <border>
      <left style="dotted">
        <color rgb="FFBFBFBF"/>
      </left>
      <right style="dotted">
        <color rgb="FFBFBFBF"/>
      </right>
      <top style="dotted">
        <color rgb="FFBFBFBF"/>
      </top>
    </border>
    <border>
      <left style="dotted">
        <color rgb="FFBFBFBF"/>
      </left>
      <right style="thin">
        <color rgb="FFBFBFBF"/>
      </right>
      <top style="dotted">
        <color rgb="FFBFBFBF"/>
      </top>
    </border>
    <border>
      <left style="thin">
        <color rgb="FFBFBFBF"/>
      </left>
      <top style="double">
        <color rgb="FFBFBFBF"/>
      </top>
      <bottom style="thin">
        <color rgb="FFBFBFBF"/>
      </bottom>
    </border>
    <border>
      <top style="double">
        <color rgb="FFBFBFBF"/>
      </top>
      <bottom style="thin">
        <color rgb="FFBFBFBF"/>
      </bottom>
    </border>
    <border>
      <right style="thin">
        <color rgb="FFBFBFBF"/>
      </right>
      <top style="double">
        <color rgb="FFBFBFBF"/>
      </top>
      <bottom style="thin">
        <color rgb="FFBFBFBF"/>
      </bottom>
    </border>
    <border>
      <left style="thin">
        <color rgb="FFBFBFBF"/>
      </left>
      <right style="dotted">
        <color rgb="FFBFBFBF"/>
      </right>
      <top style="double">
        <color rgb="FFBFBFBF"/>
      </top>
      <bottom style="thin">
        <color rgb="FFBFBFBF"/>
      </bottom>
    </border>
    <border>
      <left style="dotted">
        <color rgb="FFBFBFBF"/>
      </left>
      <right style="dotted">
        <color rgb="FFBFBFBF"/>
      </right>
      <top style="double">
        <color rgb="FFBFBFBF"/>
      </top>
      <bottom style="thin">
        <color rgb="FFBFBFBF"/>
      </bottom>
    </border>
    <border>
      <left style="dotted">
        <color rgb="FFBFBFBF"/>
      </left>
      <right style="thin">
        <color rgb="FFBFBFBF"/>
      </right>
      <top style="double">
        <color rgb="FFBFBFBF"/>
      </top>
      <bottom style="thin">
        <color rgb="FFBFBFBF"/>
      </bottom>
    </border>
    <border>
      <left style="thin">
        <color rgb="FFBFBFBF"/>
      </left>
      <top/>
      <bottom/>
    </border>
    <border>
      <left/>
      <right/>
      <top style="thin">
        <color rgb="FFBFBFBF"/>
      </top>
      <bottom style="thin">
        <color rgb="FFBFBFBF"/>
      </bottom>
    </border>
    <border>
      <left/>
      <right style="thin">
        <color rgb="FFBFBFBF"/>
      </right>
      <top style="thin">
        <color rgb="FFBFBFBF"/>
      </top>
      <bottom style="thin">
        <color rgb="FFBFBFBF"/>
      </bottom>
    </border>
    <border>
      <left style="dotted">
        <color rgb="FFBFBFBF"/>
      </left>
      <right style="dotted">
        <color rgb="FFBFBFBF"/>
      </right>
      <top/>
      <bottom style="dotted">
        <color rgb="FFBFBFBF"/>
      </bottom>
    </border>
    <border>
      <left style="thin">
        <color rgb="FFBFBFBF"/>
      </left>
      <right style="dotted">
        <color rgb="FFBFBFBF"/>
      </right>
      <top style="dotted">
        <color rgb="FFBFBFBF"/>
      </top>
      <bottom style="thin">
        <color rgb="FFBFBFBF"/>
      </bottom>
    </border>
    <border>
      <left style="dotted">
        <color rgb="FFBFBFBF"/>
      </left>
      <right style="dotted">
        <color rgb="FFBFBFBF"/>
      </right>
      <top style="dotted">
        <color rgb="FFBFBFBF"/>
      </top>
      <bottom style="thin">
        <color rgb="FFBFBFBF"/>
      </bottom>
    </border>
    <border>
      <left style="dotted">
        <color rgb="FFBFBFBF"/>
      </left>
      <right style="thin">
        <color rgb="FFBFBFBF"/>
      </right>
      <top style="dotted">
        <color rgb="FFBFBFBF"/>
      </top>
      <bottom style="thin">
        <color rgb="FFBFBFBF"/>
      </bottom>
    </border>
    <border>
      <left style="medium">
        <color rgb="FF000000"/>
      </left>
    </border>
    <border>
      <right style="medium">
        <color rgb="FF000000"/>
      </right>
    </border>
    <border>
      <left style="medium">
        <color rgb="FF000000"/>
      </left>
      <right/>
      <top/>
      <bottom/>
    </border>
    <border>
      <left style="medium">
        <color rgb="FF000000"/>
      </left>
      <right/>
      <top/>
      <bottom style="medium">
        <color rgb="FF000000"/>
      </bottom>
    </border>
    <border>
      <left/>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D8D8D8"/>
      </left>
      <top style="thin">
        <color rgb="FFD8D8D8"/>
      </top>
      <bottom/>
    </border>
    <border>
      <top style="thin">
        <color rgb="FFD8D8D8"/>
      </top>
      <bottom/>
    </border>
    <border>
      <right style="thin">
        <color rgb="FFD8D8D8"/>
      </right>
      <top style="thin">
        <color rgb="FFD8D8D8"/>
      </top>
      <bottom/>
    </border>
    <border>
      <left style="thin">
        <color rgb="FFD8D8D8"/>
      </left>
      <right style="thin">
        <color rgb="FFD8D8D8"/>
      </right>
      <top style="thin">
        <color rgb="FFD8D8D8"/>
      </top>
      <bottom style="thin">
        <color rgb="FFD8D8D8"/>
      </bottom>
    </border>
    <border>
      <left style="thin">
        <color rgb="FFD8D8D8"/>
      </left>
      <top style="thin">
        <color rgb="FFD8D8D8"/>
      </top>
      <bottom style="thin">
        <color rgb="FFD8D8D8"/>
      </bottom>
    </border>
    <border>
      <top style="thin">
        <color rgb="FFD8D8D8"/>
      </top>
      <bottom style="thin">
        <color rgb="FFD8D8D8"/>
      </bottom>
    </border>
    <border>
      <right style="thin">
        <color rgb="FFD8D8D8"/>
      </right>
      <top style="thin">
        <color rgb="FFD8D8D8"/>
      </top>
      <bottom style="thin">
        <color rgb="FFD8D8D8"/>
      </bottom>
    </border>
    <border>
      <left/>
      <right/>
      <top/>
      <bottom style="thin">
        <color rgb="FFD8D8D8"/>
      </bottom>
    </border>
    <border>
      <left/>
      <right style="thin">
        <color rgb="FFD8D8D8"/>
      </right>
      <top/>
      <bottom style="thin">
        <color rgb="FFD8D8D8"/>
      </bottom>
    </border>
    <border>
      <left style="thin">
        <color rgb="FFD8D8D8"/>
      </left>
      <right/>
      <top style="thin">
        <color rgb="FFD8D8D8"/>
      </top>
      <bottom style="thin">
        <color rgb="FFD8D8D8"/>
      </bottom>
    </border>
    <border>
      <left/>
      <right style="thin">
        <color rgb="FFD8D8D8"/>
      </right>
      <top style="thin">
        <color rgb="FFD8D8D8"/>
      </top>
      <bottom style="thin">
        <color rgb="FFD8D8D8"/>
      </bottom>
    </border>
    <border>
      <left style="thin">
        <color rgb="FFD8D8D8"/>
      </left>
      <right style="thin">
        <color rgb="FFD8D8D8"/>
      </right>
      <top/>
      <bottom style="thin">
        <color rgb="FFD8D8D8"/>
      </bottom>
    </border>
    <border>
      <left style="thin">
        <color rgb="FFD8D8D8"/>
      </left>
      <right style="thin">
        <color rgb="FFD8D8D8"/>
      </right>
      <top style="thin">
        <color rgb="FFD8D8D8"/>
      </top>
      <bottom style="dotted">
        <color rgb="FFD8D8D8"/>
      </bottom>
    </border>
    <border>
      <left style="thin">
        <color rgb="FFD8D8D8"/>
      </left>
      <right style="thin">
        <color rgb="FFD8D8D8"/>
      </right>
      <top/>
      <bottom/>
    </border>
    <border>
      <left style="thin">
        <color rgb="FFD8D8D8"/>
      </left>
      <right style="thin">
        <color rgb="FFD8D8D8"/>
      </right>
    </border>
    <border>
      <left style="thin">
        <color rgb="FFD8D8D8"/>
      </left>
      <right style="thin">
        <color rgb="FFD8D8D8"/>
      </right>
      <top style="dotted">
        <color rgb="FFD8D8D8"/>
      </top>
      <bottom style="thin">
        <color rgb="FFD8D8D8"/>
      </bottom>
    </border>
    <border>
      <left style="thin">
        <color rgb="FFD8D8D8"/>
      </left>
      <right style="thin">
        <color rgb="FFD8D8D8"/>
      </right>
      <top style="dotted">
        <color rgb="FFD8D8D8"/>
      </top>
      <bottom style="dotted">
        <color rgb="FFD8D8D8"/>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double">
        <color rgb="FF333333"/>
      </right>
      <top style="medium">
        <color rgb="FF000000"/>
      </top>
      <bottom style="medium">
        <color rgb="FF000000"/>
      </bottom>
    </border>
    <border>
      <left style="double">
        <color rgb="FF333333"/>
      </left>
      <right style="double">
        <color rgb="FF333333"/>
      </right>
      <top style="medium">
        <color rgb="FF000000"/>
      </top>
      <bottom/>
    </border>
    <border>
      <bottom style="double">
        <color rgb="FF333333"/>
      </bottom>
    </border>
    <border>
      <left/>
      <right/>
      <top style="double">
        <color rgb="FF333333"/>
      </top>
      <bottom/>
    </border>
    <border>
      <left style="double">
        <color rgb="FF333333"/>
      </left>
      <right style="double">
        <color rgb="FF333333"/>
      </right>
      <top style="double">
        <color rgb="FF333333"/>
      </top>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right style="double">
        <color rgb="FF333333"/>
      </right>
      <top/>
      <bottom style="double">
        <color rgb="FF333333"/>
      </bottom>
    </border>
    <border>
      <left style="double">
        <color rgb="FF333333"/>
      </left>
      <right style="double">
        <color rgb="FF333333"/>
      </right>
      <top/>
      <bottom style="double">
        <color rgb="FF333333"/>
      </bottom>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double">
        <color rgb="FF333333"/>
      </left>
      <right style="double">
        <color rgb="FF333333"/>
      </right>
      <top/>
      <bottom/>
    </border>
    <border>
      <left/>
      <right style="double">
        <color rgb="FF333333"/>
      </right>
      <top/>
      <bottom/>
    </border>
    <border>
      <left style="dotted">
        <color rgb="FF000000"/>
      </left>
    </border>
    <border>
      <left/>
      <right/>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border>
    <border>
      <left style="medium">
        <color rgb="FF000000"/>
      </left>
      <right style="dotted">
        <color rgb="FF000000"/>
      </right>
      <top style="medium">
        <color rgb="FF000000"/>
      </top>
      <bottom style="dotted">
        <color rgb="FF000000"/>
      </bottom>
    </border>
    <border>
      <left style="dotted">
        <color rgb="FF000000"/>
      </left>
      <top style="medium">
        <color rgb="FF000000"/>
      </top>
      <bottom style="dotted">
        <color rgb="FF000000"/>
      </bottom>
    </border>
    <border>
      <right style="dotted">
        <color rgb="FF000000"/>
      </right>
      <top style="medium">
        <color rgb="FF000000"/>
      </top>
      <bottom style="dotted">
        <color rgb="FF000000"/>
      </bottom>
    </border>
    <border>
      <right style="medium">
        <color rgb="FF000000"/>
      </right>
      <top style="medium">
        <color rgb="FF000000"/>
      </top>
      <bottom style="dotted">
        <color rgb="FF000000"/>
      </bottom>
    </border>
    <border>
      <left style="medium">
        <color rgb="FF000000"/>
      </left>
      <right/>
      <top style="medium">
        <color rgb="FF000000"/>
      </top>
      <bottom style="dotted">
        <color rgb="FFBFBFBF"/>
      </bottom>
    </border>
    <border>
      <top style="medium">
        <color rgb="FF000000"/>
      </top>
      <bottom style="dotted">
        <color rgb="FF000000"/>
      </bottom>
    </border>
    <border>
      <left style="medium">
        <color rgb="FF000000"/>
      </left>
      <right style="dotted">
        <color rgb="FF000000"/>
      </right>
      <top style="dotted">
        <color rgb="FF000000"/>
      </top>
      <bottom style="dotted">
        <color rgb="FF000000"/>
      </bottom>
    </border>
    <border>
      <left style="dotted">
        <color rgb="FF000000"/>
      </left>
      <top style="dotted">
        <color rgb="FF000000"/>
      </top>
      <bottom style="dotted">
        <color rgb="FF000000"/>
      </bottom>
    </border>
    <border>
      <right style="dotted">
        <color rgb="FF000000"/>
      </right>
      <top style="dotted">
        <color rgb="FF000000"/>
      </top>
      <bottom style="dotted">
        <color rgb="FF000000"/>
      </bottom>
    </border>
    <border>
      <right style="medium">
        <color rgb="FF000000"/>
      </right>
      <top style="dotted">
        <color rgb="FF000000"/>
      </top>
      <bottom style="dotted">
        <color rgb="FF000000"/>
      </bottom>
    </border>
    <border>
      <left style="medium">
        <color rgb="FF000000"/>
      </left>
      <right/>
      <top/>
      <bottom style="dotted">
        <color rgb="FFBFBFBF"/>
      </bottom>
    </border>
    <border>
      <top style="dotted">
        <color rgb="FF000000"/>
      </top>
      <bottom style="dotted">
        <color rgb="FF000000"/>
      </bottom>
    </border>
    <border>
      <left style="medium">
        <color rgb="FF000000"/>
      </left>
      <right/>
      <top style="dotted">
        <color rgb="FFBFBFBF"/>
      </top>
      <bottom style="dotted">
        <color rgb="FFBFBFBF"/>
      </bottom>
    </border>
    <border>
      <left style="medium">
        <color rgb="FF000000"/>
      </left>
      <right style="dotted">
        <color rgb="FF000000"/>
      </right>
      <top style="dotted">
        <color rgb="FF000000"/>
      </top>
      <bottom/>
    </border>
    <border>
      <left style="dotted">
        <color rgb="FF000000"/>
      </left>
      <top style="dotted">
        <color rgb="FF000000"/>
      </top>
    </border>
    <border>
      <top style="dotted">
        <color rgb="FF000000"/>
      </top>
    </border>
    <border>
      <right style="medium">
        <color rgb="FF000000"/>
      </right>
      <top style="dotted">
        <color rgb="FF000000"/>
      </top>
    </border>
    <border>
      <left style="medium">
        <color rgb="FF000000"/>
      </left>
      <right/>
      <top style="dotted">
        <color rgb="FFBFBFBF"/>
      </top>
      <bottom/>
    </border>
    <border>
      <left style="thin">
        <color rgb="FF000000"/>
      </left>
    </border>
    <border>
      <left style="medium">
        <color rgb="FF000000"/>
      </left>
      <right/>
      <top style="dotted">
        <color rgb="FFBFBFBF"/>
      </top>
      <bottom style="medium">
        <color rgb="FF000000"/>
      </bottom>
    </border>
    <border>
      <left style="dotted">
        <color rgb="FF000000"/>
      </left>
      <top style="dotted">
        <color rgb="FF000000"/>
      </top>
      <bottom style="medium">
        <color rgb="FF000000"/>
      </bottom>
    </border>
    <border>
      <top style="dotted">
        <color rgb="FF000000"/>
      </top>
      <bottom style="medium">
        <color rgb="FF000000"/>
      </bottom>
    </border>
    <border>
      <right style="medium">
        <color rgb="FF000000"/>
      </right>
      <top style="dotted">
        <color rgb="FF000000"/>
      </top>
      <bottom style="medium">
        <color rgb="FF000000"/>
      </bottom>
    </border>
    <border>
      <left/>
      <right/>
      <bottom/>
    </border>
    <border>
      <bottom style="medium">
        <color rgb="FF000000"/>
      </bottom>
    </border>
    <border>
      <right style="medium">
        <color rgb="FF000000"/>
      </right>
      <bottom style="medium">
        <color rgb="FF000000"/>
      </bottom>
    </border>
    <border>
      <left style="thin">
        <color rgb="FF000000"/>
      </left>
      <top style="dotted">
        <color rgb="FF000000"/>
      </top>
    </border>
    <border>
      <right style="thin">
        <color rgb="FFBFBFBF"/>
      </right>
      <top style="medium">
        <color rgb="FF000000"/>
      </top>
      <bottom style="medium">
        <color rgb="FF000000"/>
      </bottom>
    </border>
    <border>
      <left style="thin">
        <color rgb="FFBFBFBF"/>
      </left>
      <right style="thin">
        <color rgb="FFBFBFBF"/>
      </right>
      <top style="medium">
        <color rgb="FF000000"/>
      </top>
      <bottom style="medium">
        <color rgb="FF000000"/>
      </bottom>
    </border>
    <border>
      <left style="thin">
        <color rgb="FFBFBFBF"/>
      </left>
      <right/>
      <top style="medium">
        <color rgb="FF000000"/>
      </top>
      <bottom style="medium">
        <color rgb="FF000000"/>
      </bottom>
    </border>
    <border>
      <left style="thin">
        <color rgb="FFBFBFBF"/>
      </left>
      <top style="medium">
        <color rgb="FF000000"/>
      </top>
      <bottom style="medium">
        <color rgb="FF000000"/>
      </bottom>
    </border>
    <border>
      <left style="medium">
        <color rgb="FF000000"/>
      </left>
      <top style="double">
        <color rgb="FFBFBFBF"/>
      </top>
      <bottom style="medium">
        <color rgb="FF000000"/>
      </bottom>
    </border>
    <border>
      <right style="medium">
        <color rgb="FF000000"/>
      </right>
      <top style="double">
        <color rgb="FFBFBFBF"/>
      </top>
      <bottom style="medium">
        <color rgb="FF000000"/>
      </bottom>
    </border>
    <border>
      <right style="thin">
        <color rgb="FFBFBFBF"/>
      </right>
      <bottom style="thin">
        <color rgb="FFBFBFBF"/>
      </bottom>
    </border>
    <border>
      <left style="thin">
        <color rgb="FFBFBFBF"/>
      </left>
      <right style="thin">
        <color rgb="FFBFBFBF"/>
      </right>
      <bottom style="thin">
        <color rgb="FFBFBFBF"/>
      </bottom>
    </border>
    <border>
      <left style="thin">
        <color rgb="FFBFBFBF"/>
      </left>
      <bottom style="thin">
        <color rgb="FFBFBFBF"/>
      </bottom>
    </border>
    <border>
      <right style="medium">
        <color rgb="FF000000"/>
      </right>
      <bottom style="thin">
        <color rgb="FFBFBFBF"/>
      </bottom>
    </border>
    <border>
      <right style="medium">
        <color rgb="FF000000"/>
      </right>
      <top style="thin">
        <color rgb="FFBFBFBF"/>
      </top>
      <bottom style="thin">
        <color rgb="FFBFBFBF"/>
      </bottom>
    </border>
    <border>
      <left style="medium">
        <color rgb="FF000000"/>
      </left>
      <top style="thin">
        <color rgb="FFBFBFBF"/>
      </top>
      <bottom style="thin">
        <color rgb="FFBFBFBF"/>
      </bottom>
    </border>
    <border>
      <left style="medium">
        <color rgb="FF000000"/>
      </left>
      <top style="thin">
        <color rgb="FFBFBFBF"/>
      </top>
      <bottom style="double">
        <color rgb="FFBFBFBF"/>
      </bottom>
    </border>
    <border>
      <top style="thin">
        <color rgb="FFBFBFBF"/>
      </top>
      <bottom style="double">
        <color rgb="FFBFBFBF"/>
      </bottom>
    </border>
    <border>
      <right style="medium">
        <color rgb="FF000000"/>
      </right>
      <top style="thin">
        <color rgb="FFBFBFBF"/>
      </top>
      <bottom style="double">
        <color rgb="FFBFBFBF"/>
      </bottom>
    </border>
    <border>
      <left/>
      <right style="thin">
        <color rgb="FFBFBFBF"/>
      </right>
      <top style="double">
        <color rgb="FFBFBFBF"/>
      </top>
      <bottom style="medium">
        <color rgb="FF000000"/>
      </bottom>
    </border>
    <border>
      <left style="thin">
        <color rgb="FFBFBFBF"/>
      </left>
      <right style="thin">
        <color rgb="FFBFBFBF"/>
      </right>
      <top style="double">
        <color rgb="FFBFBFBF"/>
      </top>
      <bottom style="medium">
        <color rgb="FF000000"/>
      </bottom>
    </border>
    <border>
      <left style="thin">
        <color rgb="FFBFBFBF"/>
      </left>
      <right/>
      <top style="double">
        <color rgb="FFBFBFBF"/>
      </top>
      <bottom style="medium">
        <color rgb="FF000000"/>
      </bottom>
    </border>
    <border>
      <left style="thin">
        <color rgb="FFBFBFBF"/>
      </left>
      <top style="double">
        <color rgb="FFBFBFBF"/>
      </top>
      <bottom style="medium">
        <color rgb="FF000000"/>
      </bottom>
    </border>
    <border>
      <left style="thin">
        <color rgb="FFBFBFBF"/>
      </left>
      <right style="thin">
        <color rgb="FFA5A5A5"/>
      </right>
      <top style="thin">
        <color rgb="FFBFBFBF"/>
      </top>
    </border>
    <border>
      <left style="thin">
        <color rgb="FFA5A5A5"/>
      </left>
      <top style="thin">
        <color rgb="FFBFBFBF"/>
      </top>
    </border>
    <border>
      <top style="thin">
        <color rgb="FFBFBFBF"/>
      </top>
    </border>
    <border>
      <right style="thin">
        <color rgb="FFBFBFBF"/>
      </right>
      <top style="thin">
        <color rgb="FFBFBFBF"/>
      </top>
    </border>
    <border>
      <left style="thin">
        <color rgb="FFBFBFBF"/>
      </left>
      <top style="thin">
        <color rgb="FFBFBFBF"/>
      </top>
    </border>
    <border>
      <left style="thin">
        <color rgb="FFBFBFBF"/>
      </left>
      <right style="thin">
        <color rgb="FFA5A5A5"/>
      </right>
      <bottom style="dotted">
        <color rgb="FFBFBFBF"/>
      </bottom>
    </border>
    <border>
      <left style="thin">
        <color rgb="FFA5A5A5"/>
      </left>
      <bottom style="dotted">
        <color rgb="FFBFBFBF"/>
      </bottom>
    </border>
    <border>
      <bottom style="dotted">
        <color rgb="FFBFBFBF"/>
      </bottom>
    </border>
    <border>
      <right style="thin">
        <color rgb="FFBFBFBF"/>
      </right>
      <bottom style="dotted">
        <color rgb="FFBFBFBF"/>
      </bottom>
    </border>
    <border>
      <left style="thin">
        <color rgb="FFBFBFBF"/>
      </left>
    </border>
    <border>
      <right style="thin">
        <color rgb="FFBFBFBF"/>
      </right>
    </border>
    <border>
      <left style="thin">
        <color rgb="FFBFBFBF"/>
      </left>
      <right/>
      <top style="dotted">
        <color rgb="FFBFBFBF"/>
      </top>
      <bottom style="thin">
        <color rgb="FFBFBFBF"/>
      </bottom>
    </border>
    <border>
      <left style="thin">
        <color rgb="FFA5A5A5"/>
      </left>
      <top style="dotted">
        <color rgb="FFBFBFBF"/>
      </top>
      <bottom style="thin">
        <color rgb="FFBFBFBF"/>
      </bottom>
    </border>
    <border>
      <left style="thin">
        <color rgb="FFBFBFBF"/>
      </left>
      <right style="thin">
        <color rgb="FFBFBFBF"/>
      </right>
      <top/>
      <bottom style="thin">
        <color rgb="FFBFBFBF"/>
      </bottom>
    </border>
    <border>
      <left style="thin">
        <color rgb="FFBFBFBF"/>
      </left>
      <right style="thin">
        <color rgb="FFBFBFBF"/>
      </right>
      <top style="thin">
        <color rgb="FFBFBFBF"/>
      </top>
      <bottom style="dotted">
        <color rgb="FFBFBFBF"/>
      </bottom>
    </border>
    <border>
      <left style="thin">
        <color rgb="FFBFBFBF"/>
      </left>
      <right style="thin">
        <color rgb="FFBFBFBF"/>
      </right>
      <bottom style="dotted">
        <color rgb="FFBFBFBF"/>
      </bottom>
    </border>
    <border>
      <left style="thin">
        <color rgb="FFBFBFBF"/>
      </left>
      <right style="thin">
        <color rgb="FFBFBFBF"/>
      </right>
      <top style="dotted">
        <color rgb="FFBFBFBF"/>
      </top>
      <bottom style="dotted">
        <color rgb="FFBFBFBF"/>
      </bottom>
    </border>
    <border>
      <left style="thin">
        <color rgb="FFBFBFBF"/>
      </left>
      <right style="thin">
        <color rgb="FFBFBFBF"/>
      </right>
      <top style="dotted">
        <color rgb="FFBFBFBF"/>
      </top>
      <bottom style="double">
        <color rgb="FFBFBFBF"/>
      </bottom>
    </border>
    <border>
      <left style="thin">
        <color rgb="FFBFBFBF"/>
      </left>
      <right style="thin">
        <color rgb="FFBFBFBF"/>
      </right>
      <top style="double">
        <color rgb="FFBFBFBF"/>
      </top>
      <bottom style="dotted">
        <color rgb="FFBFBFBF"/>
      </bottom>
    </border>
    <border>
      <left style="thin">
        <color rgb="FFBFBFBF"/>
      </left>
      <top style="double">
        <color rgb="FFBFBFBF"/>
      </top>
      <bottom style="dotted">
        <color rgb="FFBFBFBF"/>
      </bottom>
    </border>
    <border>
      <top style="double">
        <color rgb="FFBFBFBF"/>
      </top>
      <bottom style="dotted">
        <color rgb="FFBFBFBF"/>
      </bottom>
    </border>
    <border>
      <right style="thin">
        <color rgb="FFBFBFBF"/>
      </right>
      <top style="double">
        <color rgb="FFBFBFBF"/>
      </top>
      <bottom style="dotted">
        <color rgb="FFBFBFBF"/>
      </bottom>
    </border>
    <border>
      <left style="thin">
        <color rgb="FFBFBFBF"/>
      </left>
      <right style="thin">
        <color rgb="FFBFBFBF"/>
      </right>
      <top style="double">
        <color rgb="FFBFBFBF"/>
      </top>
      <bottom/>
    </border>
    <border>
      <left style="thin">
        <color rgb="FFBFBFBF"/>
      </left>
      <top style="double">
        <color rgb="FFBFBFBF"/>
      </top>
      <bottom/>
    </border>
    <border>
      <top style="double">
        <color rgb="FFBFBFBF"/>
      </top>
      <bottom/>
    </border>
    <border>
      <right style="thin">
        <color rgb="FFBFBFBF"/>
      </right>
      <top style="double">
        <color rgb="FFBFBFBF"/>
      </top>
      <bottom/>
    </border>
    <border>
      <left style="thin">
        <color rgb="FFBFBFBF"/>
      </left>
      <right/>
      <top style="dotted">
        <color rgb="FFBFBFBF"/>
      </top>
      <bottom style="dotted">
        <color rgb="FFBFBFBF"/>
      </bottom>
    </border>
    <border>
      <left/>
      <right/>
      <top style="dotted">
        <color rgb="FFBFBFBF"/>
      </top>
      <bottom style="dotted">
        <color rgb="FFBFBFBF"/>
      </bottom>
    </border>
    <border>
      <left/>
      <right style="thin">
        <color rgb="FFBFBFBF"/>
      </right>
      <top style="dotted">
        <color rgb="FFBFBFBF"/>
      </top>
      <bottom style="dotted">
        <color rgb="FFBFBFBF"/>
      </bottom>
    </border>
    <border>
      <left style="medium">
        <color rgb="FF000000"/>
      </left>
      <right style="thin">
        <color rgb="FFBFBFBF"/>
      </right>
      <top style="medium">
        <color rgb="FF000000"/>
      </top>
      <bottom style="medium">
        <color rgb="FF000000"/>
      </bottom>
    </border>
    <border>
      <left style="thin">
        <color rgb="FFBFBFBF"/>
      </left>
      <right style="thin">
        <color rgb="FFBFBFBF"/>
      </right>
      <top/>
      <bottom style="dotted">
        <color rgb="FFBFBFBF"/>
      </bottom>
    </border>
    <border>
      <left style="thin">
        <color rgb="FFBFBFBF"/>
      </left>
      <top/>
      <bottom style="dotted">
        <color rgb="FFBFBFBF"/>
      </bottom>
    </border>
    <border>
      <top/>
      <bottom style="dotted">
        <color rgb="FFBFBFBF"/>
      </bottom>
    </border>
    <border>
      <right style="thin">
        <color rgb="FFBFBFBF"/>
      </right>
      <top/>
      <bottom style="dotted">
        <color rgb="FFBFBFBF"/>
      </bottom>
    </border>
    <border>
      <left style="thin">
        <color rgb="FFBFBFBF"/>
      </left>
      <right style="thin">
        <color rgb="FFBFBFBF"/>
      </right>
      <top style="dotted">
        <color rgb="FFBFBFBF"/>
      </top>
      <bottom/>
    </border>
    <border>
      <left style="thin">
        <color rgb="FFBFBFBF"/>
      </left>
      <top style="dotted">
        <color rgb="FFBFBFBF"/>
      </top>
      <bottom/>
    </border>
    <border>
      <top style="dotted">
        <color rgb="FFBFBFBF"/>
      </top>
      <bottom/>
    </border>
    <border>
      <right style="thin">
        <color rgb="FFBFBFBF"/>
      </right>
      <top style="dotted">
        <color rgb="FFBFBFBF"/>
      </top>
      <bottom/>
    </border>
    <border>
      <left style="thin">
        <color rgb="FFBFBFBF"/>
      </left>
      <bottom style="dotted">
        <color rgb="FFBFBFBF"/>
      </bottom>
    </border>
  </borders>
  <cellStyleXfs count="1">
    <xf borderId="0" fillId="0" fontId="0" numFmtId="0" applyAlignment="1" applyFont="1"/>
  </cellStyleXfs>
  <cellXfs count="432">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left" shrinkToFit="0" vertical="center" wrapText="1"/>
    </xf>
    <xf borderId="3" fillId="0" fontId="3" numFmtId="0" xfId="0" applyBorder="1" applyFont="1"/>
    <xf borderId="4" fillId="3" fontId="4" numFmtId="0" xfId="0" applyAlignment="1" applyBorder="1" applyFill="1" applyFont="1">
      <alignment vertical="center"/>
    </xf>
    <xf borderId="5" fillId="3" fontId="4" numFmtId="0" xfId="0" applyBorder="1" applyFont="1"/>
    <xf borderId="6" fillId="3" fontId="4" numFmtId="0" xfId="0" applyBorder="1" applyFont="1"/>
    <xf borderId="7" fillId="3" fontId="4" numFmtId="0" xfId="0" applyAlignment="1" applyBorder="1" applyFont="1">
      <alignment vertical="center"/>
    </xf>
    <xf borderId="8" fillId="3" fontId="5" numFmtId="0" xfId="0" applyAlignment="1" applyBorder="1" applyFont="1">
      <alignment shrinkToFit="0" vertical="top" wrapText="1"/>
    </xf>
    <xf borderId="9" fillId="3" fontId="6" numFmtId="0" xfId="0" applyAlignment="1" applyBorder="1" applyFont="1">
      <alignment shrinkToFit="0" vertical="top" wrapText="1"/>
    </xf>
    <xf borderId="10" fillId="0" fontId="3" numFmtId="0" xfId="0" applyBorder="1" applyFont="1"/>
    <xf borderId="11" fillId="3" fontId="6" numFmtId="0" xfId="0" applyAlignment="1" applyBorder="1" applyFont="1">
      <alignment horizontal="center" shrinkToFit="0" wrapText="1"/>
    </xf>
    <xf borderId="1" fillId="4" fontId="7" numFmtId="14" xfId="0" applyAlignment="1" applyBorder="1" applyFill="1" applyFont="1" applyNumberFormat="1">
      <alignment horizontal="center" vertical="center"/>
    </xf>
    <xf borderId="12" fillId="3" fontId="5" numFmtId="0" xfId="0" applyAlignment="1" applyBorder="1" applyFont="1">
      <alignment shrinkToFit="0" vertical="top" wrapText="1"/>
    </xf>
    <xf borderId="13" fillId="3" fontId="8" numFmtId="0" xfId="0" applyAlignment="1" applyBorder="1" applyFont="1">
      <alignment horizontal="center" shrinkToFit="0" vertical="top" wrapText="1"/>
    </xf>
    <xf borderId="14" fillId="0" fontId="3" numFmtId="0" xfId="0" applyBorder="1" applyFont="1"/>
    <xf borderId="15" fillId="0" fontId="3" numFmtId="0" xfId="0" applyBorder="1" applyFont="1"/>
    <xf borderId="16" fillId="3" fontId="5" numFmtId="0" xfId="0" applyAlignment="1" applyBorder="1" applyFont="1">
      <alignment shrinkToFit="0" vertical="top" wrapText="1"/>
    </xf>
    <xf borderId="0" fillId="0" fontId="9" numFmtId="0" xfId="0" applyAlignment="1" applyFont="1">
      <alignment horizontal="center"/>
    </xf>
    <xf borderId="0" fillId="0" fontId="9" numFmtId="164" xfId="0" applyAlignment="1" applyFont="1" applyNumberFormat="1">
      <alignment horizontal="center"/>
    </xf>
    <xf borderId="0" fillId="0" fontId="10" numFmtId="0" xfId="0" applyFont="1"/>
    <xf borderId="17" fillId="5" fontId="11" numFmtId="0" xfId="0" applyAlignment="1" applyBorder="1" applyFill="1" applyFont="1">
      <alignment horizontal="center"/>
    </xf>
    <xf borderId="18" fillId="0" fontId="3" numFmtId="0" xfId="0" applyBorder="1" applyFont="1"/>
    <xf borderId="19" fillId="0" fontId="3" numFmtId="0" xfId="0" applyBorder="1" applyFont="1"/>
    <xf borderId="0" fillId="0" fontId="12" numFmtId="0" xfId="0" applyFont="1"/>
    <xf borderId="5" fillId="5" fontId="13" numFmtId="0" xfId="0" applyAlignment="1" applyBorder="1" applyFont="1">
      <alignment horizontal="center" vertical="center"/>
    </xf>
    <xf borderId="6" fillId="5" fontId="13" numFmtId="0" xfId="0" applyAlignment="1" applyBorder="1" applyFont="1">
      <alignment horizontal="center" vertical="center"/>
    </xf>
    <xf borderId="6" fillId="5" fontId="13" numFmtId="0" xfId="0" applyAlignment="1" applyBorder="1" applyFont="1">
      <alignment horizontal="center" shrinkToFit="0" vertical="center" wrapText="1"/>
    </xf>
    <xf borderId="7" fillId="5" fontId="13" numFmtId="0" xfId="0" applyAlignment="1" applyBorder="1" applyFont="1">
      <alignment horizontal="center" shrinkToFit="0" vertical="center" wrapText="1"/>
    </xf>
    <xf borderId="20" fillId="6" fontId="0" numFmtId="14" xfId="0" applyBorder="1" applyFill="1" applyFont="1" applyNumberFormat="1"/>
    <xf borderId="21" fillId="0" fontId="10" numFmtId="0" xfId="0" applyBorder="1" applyFont="1"/>
    <xf borderId="21" fillId="0" fontId="0" numFmtId="0" xfId="0" applyBorder="1" applyFont="1"/>
    <xf borderId="22" fillId="0" fontId="10" numFmtId="0" xfId="0" applyBorder="1" applyFont="1"/>
    <xf borderId="23" fillId="0" fontId="10" numFmtId="0" xfId="0" applyBorder="1" applyFont="1"/>
    <xf borderId="22" fillId="0" fontId="0" numFmtId="14" xfId="0" applyBorder="1" applyFont="1" applyNumberFormat="1"/>
    <xf borderId="24" fillId="0" fontId="0" numFmtId="14" xfId="0" applyBorder="1" applyFont="1" applyNumberFormat="1"/>
    <xf borderId="25" fillId="0" fontId="10" numFmtId="0" xfId="0" applyBorder="1" applyFont="1"/>
    <xf borderId="22" fillId="0" fontId="14" numFmtId="0" xfId="0" applyBorder="1" applyFont="1"/>
    <xf borderId="22" fillId="0" fontId="15" numFmtId="0" xfId="0" applyBorder="1" applyFont="1"/>
    <xf borderId="22" fillId="0" fontId="16" numFmtId="0" xfId="0" applyBorder="1" applyFont="1"/>
    <xf borderId="22" fillId="0" fontId="15" numFmtId="165" xfId="0" applyBorder="1" applyFont="1" applyNumberFormat="1"/>
    <xf borderId="22" fillId="0" fontId="16" numFmtId="165" xfId="0" applyBorder="1" applyFont="1" applyNumberFormat="1"/>
    <xf borderId="26" fillId="0" fontId="10" numFmtId="0" xfId="0" applyBorder="1" applyFont="1"/>
    <xf borderId="27" fillId="0" fontId="10" numFmtId="0" xfId="0" applyBorder="1" applyFont="1"/>
    <xf borderId="28" fillId="0" fontId="10" numFmtId="0" xfId="0" applyBorder="1" applyFont="1"/>
    <xf borderId="29" fillId="2" fontId="1" numFmtId="0" xfId="0" applyBorder="1" applyFont="1"/>
    <xf borderId="30" fillId="0" fontId="3" numFmtId="0" xfId="0" applyBorder="1" applyFont="1"/>
    <xf borderId="31" fillId="0" fontId="3" numFmtId="0" xfId="0" applyBorder="1" applyFont="1"/>
    <xf borderId="29" fillId="2" fontId="17" numFmtId="0" xfId="0" applyAlignment="1" applyBorder="1" applyFont="1">
      <alignment horizontal="left" vertical="center"/>
    </xf>
    <xf borderId="1" fillId="2" fontId="2" numFmtId="0" xfId="0" applyAlignment="1" applyBorder="1" applyFont="1">
      <alignment horizontal="left" vertical="center"/>
    </xf>
    <xf borderId="0" fillId="0" fontId="6" numFmtId="0" xfId="0" applyAlignment="1" applyFont="1">
      <alignment horizontal="left" shrinkToFit="0" vertical="top" wrapText="1"/>
    </xf>
    <xf borderId="32" fillId="0" fontId="3" numFmtId="0" xfId="0" applyBorder="1" applyFont="1"/>
    <xf borderId="33" fillId="0" fontId="3" numFmtId="0" xfId="0" applyBorder="1" applyFont="1"/>
    <xf borderId="34" fillId="0" fontId="3" numFmtId="0" xfId="0" applyBorder="1" applyFont="1"/>
    <xf borderId="35" fillId="7" fontId="18" numFmtId="0" xfId="0" applyAlignment="1" applyBorder="1" applyFill="1" applyFont="1">
      <alignment horizontal="left" vertical="center"/>
    </xf>
    <xf borderId="36" fillId="7" fontId="18" numFmtId="0" xfId="0" applyAlignment="1" applyBorder="1" applyFont="1">
      <alignment horizontal="left" vertical="center"/>
    </xf>
    <xf borderId="36" fillId="7" fontId="19" numFmtId="0" xfId="0" applyAlignment="1" applyBorder="1" applyFont="1">
      <alignment horizontal="left" vertical="center"/>
    </xf>
    <xf borderId="37" fillId="7" fontId="19" numFmtId="0" xfId="0" applyAlignment="1" applyBorder="1" applyFont="1">
      <alignment horizontal="left" vertical="center"/>
    </xf>
    <xf borderId="38" fillId="7" fontId="20" numFmtId="0" xfId="0" applyAlignment="1" applyBorder="1" applyFont="1">
      <alignment horizontal="left" shrinkToFit="0" vertical="center" wrapText="1"/>
    </xf>
    <xf borderId="39" fillId="0" fontId="3" numFmtId="0" xfId="0" applyBorder="1" applyFont="1"/>
    <xf borderId="40" fillId="0" fontId="3" numFmtId="0" xfId="0" applyBorder="1" applyFont="1"/>
    <xf borderId="41" fillId="8" fontId="19" numFmtId="0" xfId="0" applyAlignment="1" applyBorder="1" applyFill="1" applyFont="1">
      <alignment horizontal="center" vertical="center"/>
    </xf>
    <xf borderId="42" fillId="0" fontId="3" numFmtId="0" xfId="0" applyBorder="1" applyFont="1"/>
    <xf borderId="43" fillId="0" fontId="3" numFmtId="0" xfId="0" applyBorder="1" applyFont="1"/>
    <xf borderId="44" fillId="8" fontId="19" numFmtId="0" xfId="0" applyAlignment="1" applyBorder="1" applyFont="1">
      <alignment horizontal="center" vertical="center"/>
    </xf>
    <xf borderId="45" fillId="8" fontId="19" numFmtId="0" xfId="0" applyAlignment="1" applyBorder="1" applyFont="1">
      <alignment horizontal="center" vertical="center"/>
    </xf>
    <xf borderId="46" fillId="9" fontId="21" numFmtId="0" xfId="0" applyAlignment="1" applyBorder="1" applyFill="1" applyFont="1">
      <alignment horizontal="center" vertical="center"/>
    </xf>
    <xf borderId="47" fillId="0" fontId="3" numFmtId="0" xfId="0" applyBorder="1" applyFont="1"/>
    <xf borderId="48" fillId="0" fontId="3" numFmtId="0" xfId="0" applyBorder="1" applyFont="1"/>
    <xf borderId="49" fillId="0" fontId="6" numFmtId="166" xfId="0" applyAlignment="1" applyBorder="1" applyFont="1" applyNumberFormat="1">
      <alignment horizontal="center" shrinkToFit="0" vertical="center" wrapText="1"/>
    </xf>
    <xf borderId="50" fillId="0" fontId="6" numFmtId="166" xfId="0" applyAlignment="1" applyBorder="1" applyFont="1" applyNumberFormat="1">
      <alignment horizontal="center" shrinkToFit="0" vertical="center" wrapText="1"/>
    </xf>
    <xf borderId="51" fillId="0" fontId="6" numFmtId="166" xfId="0" applyAlignment="1" applyBorder="1" applyFont="1" applyNumberFormat="1">
      <alignment horizontal="center" shrinkToFit="0" vertical="center" wrapText="1"/>
    </xf>
    <xf borderId="52" fillId="9" fontId="21" numFmtId="0" xfId="0" applyAlignment="1" applyBorder="1" applyFont="1">
      <alignment horizontal="center" vertical="center"/>
    </xf>
    <xf borderId="53" fillId="0" fontId="3" numFmtId="0" xfId="0" applyBorder="1" applyFont="1"/>
    <xf borderId="54" fillId="0" fontId="3" numFmtId="0" xfId="0" applyBorder="1" applyFont="1"/>
    <xf borderId="55" fillId="0" fontId="6" numFmtId="166" xfId="0" applyAlignment="1" applyBorder="1" applyFont="1" applyNumberFormat="1">
      <alignment horizontal="center" shrinkToFit="0" vertical="center" wrapText="1"/>
    </xf>
    <xf borderId="56" fillId="0" fontId="6" numFmtId="166" xfId="0" applyAlignment="1" applyBorder="1" applyFont="1" applyNumberFormat="1">
      <alignment horizontal="center" shrinkToFit="0" vertical="center" wrapText="1"/>
    </xf>
    <xf borderId="57" fillId="0" fontId="6" numFmtId="166" xfId="0" applyAlignment="1" applyBorder="1" applyFont="1" applyNumberFormat="1">
      <alignment horizontal="center" shrinkToFit="0" vertical="center" wrapText="1"/>
    </xf>
    <xf borderId="58" fillId="9" fontId="21" numFmtId="0" xfId="0" applyAlignment="1" applyBorder="1" applyFont="1">
      <alignment horizontal="center" vertical="center"/>
    </xf>
    <xf borderId="59" fillId="0" fontId="3" numFmtId="0" xfId="0" applyBorder="1" applyFont="1"/>
    <xf borderId="60" fillId="0" fontId="3" numFmtId="0" xfId="0" applyBorder="1" applyFont="1"/>
    <xf borderId="61" fillId="0" fontId="6" numFmtId="166" xfId="0" applyAlignment="1" applyBorder="1" applyFont="1" applyNumberFormat="1">
      <alignment horizontal="center" shrinkToFit="0" vertical="center" wrapText="1"/>
    </xf>
    <xf borderId="62" fillId="0" fontId="6" numFmtId="166" xfId="0" applyAlignment="1" applyBorder="1" applyFont="1" applyNumberFormat="1">
      <alignment horizontal="center" shrinkToFit="0" vertical="center" wrapText="1"/>
    </xf>
    <xf borderId="63" fillId="0" fontId="6" numFmtId="166" xfId="0" applyAlignment="1" applyBorder="1" applyFont="1" applyNumberFormat="1">
      <alignment horizontal="center" shrinkToFit="0" vertical="center" wrapText="1"/>
    </xf>
    <xf borderId="64" fillId="9" fontId="21" numFmtId="0" xfId="0" applyAlignment="1" applyBorder="1" applyFont="1">
      <alignment horizontal="center" vertical="center"/>
    </xf>
    <xf borderId="65" fillId="0" fontId="3" numFmtId="0" xfId="0" applyBorder="1" applyFont="1"/>
    <xf borderId="66" fillId="0" fontId="3" numFmtId="0" xfId="0" applyBorder="1" applyFont="1"/>
    <xf borderId="67" fillId="3" fontId="21" numFmtId="166" xfId="0" applyAlignment="1" applyBorder="1" applyFont="1" applyNumberFormat="1">
      <alignment horizontal="center" shrinkToFit="0" vertical="center" wrapText="1"/>
    </xf>
    <xf borderId="68" fillId="3" fontId="21" numFmtId="166" xfId="0" applyAlignment="1" applyBorder="1" applyFont="1" applyNumberFormat="1">
      <alignment horizontal="center" shrinkToFit="0" vertical="center" wrapText="1"/>
    </xf>
    <xf borderId="69" fillId="3" fontId="21" numFmtId="166" xfId="0" applyAlignment="1" applyBorder="1" applyFont="1" applyNumberFormat="1">
      <alignment horizontal="center" shrinkToFit="0" vertical="center" wrapText="1"/>
    </xf>
    <xf borderId="70" fillId="7" fontId="18" numFmtId="167" xfId="0" applyAlignment="1" applyBorder="1" applyFont="1" applyNumberFormat="1">
      <alignment horizontal="center" vertical="center"/>
    </xf>
    <xf borderId="44" fillId="7" fontId="18" numFmtId="0" xfId="0" applyAlignment="1" applyBorder="1" applyFont="1">
      <alignment horizontal="left" vertical="center"/>
    </xf>
    <xf borderId="71" fillId="7" fontId="18" numFmtId="0" xfId="0" applyAlignment="1" applyBorder="1" applyFont="1">
      <alignment horizontal="left" vertical="center"/>
    </xf>
    <xf borderId="71" fillId="7" fontId="19" numFmtId="0" xfId="0" applyAlignment="1" applyBorder="1" applyFont="1">
      <alignment horizontal="left" vertical="center"/>
    </xf>
    <xf borderId="72" fillId="7" fontId="19" numFmtId="0" xfId="0" applyAlignment="1" applyBorder="1" applyFont="1">
      <alignment horizontal="left" vertical="center"/>
    </xf>
    <xf borderId="46" fillId="9" fontId="21" numFmtId="1" xfId="0" applyAlignment="1" applyBorder="1" applyFont="1" applyNumberFormat="1">
      <alignment horizontal="center" vertical="center"/>
    </xf>
    <xf borderId="73" fillId="10" fontId="6" numFmtId="166" xfId="0" applyAlignment="1" applyBorder="1" applyFill="1" applyFont="1" applyNumberFormat="1">
      <alignment horizontal="center" shrinkToFit="0" vertical="center" wrapText="1"/>
    </xf>
    <xf borderId="52" fillId="11" fontId="21" numFmtId="1" xfId="0" applyAlignment="1" applyBorder="1" applyFill="1" applyFont="1" applyNumberFormat="1">
      <alignment horizontal="center" vertical="center"/>
    </xf>
    <xf borderId="55" fillId="3" fontId="6" numFmtId="166" xfId="0" applyAlignment="1" applyBorder="1" applyFont="1" applyNumberFormat="1">
      <alignment horizontal="center" shrinkToFit="0" vertical="center" wrapText="1"/>
    </xf>
    <xf borderId="56" fillId="3" fontId="6" numFmtId="166" xfId="0" applyAlignment="1" applyBorder="1" applyFont="1" applyNumberFormat="1">
      <alignment horizontal="center" shrinkToFit="0" vertical="center" wrapText="1"/>
    </xf>
    <xf borderId="56" fillId="10" fontId="6" numFmtId="166" xfId="0" applyAlignment="1" applyBorder="1" applyFont="1" applyNumberFormat="1">
      <alignment horizontal="center" shrinkToFit="0" vertical="center" wrapText="1"/>
    </xf>
    <xf borderId="57" fillId="3" fontId="6" numFmtId="166" xfId="0" applyAlignment="1" applyBorder="1" applyFont="1" applyNumberFormat="1">
      <alignment horizontal="center" shrinkToFit="0" vertical="center" wrapText="1"/>
    </xf>
    <xf borderId="52" fillId="9" fontId="21" numFmtId="1" xfId="0" applyAlignment="1" applyBorder="1" applyFont="1" applyNumberFormat="1">
      <alignment horizontal="center" vertical="center"/>
    </xf>
    <xf borderId="55" fillId="10" fontId="6" numFmtId="166" xfId="0" applyAlignment="1" applyBorder="1" applyFont="1" applyNumberFormat="1">
      <alignment horizontal="center" shrinkToFit="0" vertical="center" wrapText="1"/>
    </xf>
    <xf borderId="56" fillId="12" fontId="6" numFmtId="166" xfId="0" applyAlignment="1" applyBorder="1" applyFill="1" applyFont="1" applyNumberFormat="1">
      <alignment horizontal="center" shrinkToFit="0" vertical="center" wrapText="1"/>
    </xf>
    <xf borderId="38" fillId="11" fontId="21" numFmtId="1" xfId="0" applyAlignment="1" applyBorder="1" applyFont="1" applyNumberFormat="1">
      <alignment horizontal="center" vertical="center"/>
    </xf>
    <xf borderId="74" fillId="3" fontId="6" numFmtId="166" xfId="0" applyAlignment="1" applyBorder="1" applyFont="1" applyNumberFormat="1">
      <alignment horizontal="center" shrinkToFit="0" vertical="center" wrapText="1"/>
    </xf>
    <xf borderId="75" fillId="3" fontId="6" numFmtId="166" xfId="0" applyAlignment="1" applyBorder="1" applyFont="1" applyNumberFormat="1">
      <alignment horizontal="center" shrinkToFit="0" vertical="center" wrapText="1"/>
    </xf>
    <xf borderId="76" fillId="3" fontId="6" numFmtId="166" xfId="0" applyAlignment="1" applyBorder="1" applyFont="1" applyNumberFormat="1">
      <alignment horizontal="center" shrinkToFit="0" vertical="center" wrapText="1"/>
    </xf>
    <xf borderId="17" fillId="13" fontId="22" numFmtId="0" xfId="0" applyAlignment="1" applyBorder="1" applyFill="1" applyFont="1">
      <alignment horizontal="center" vertical="center"/>
    </xf>
    <xf borderId="0" fillId="0" fontId="23" numFmtId="0" xfId="0" applyAlignment="1" applyFont="1">
      <alignment vertical="center"/>
    </xf>
    <xf borderId="17" fillId="13" fontId="22" numFmtId="0" xfId="0" applyAlignment="1" applyBorder="1" applyFont="1">
      <alignment horizontal="center"/>
    </xf>
    <xf borderId="77" fillId="0" fontId="23" numFmtId="0" xfId="0" applyAlignment="1" applyBorder="1" applyFont="1">
      <alignment horizontal="center" vertical="center"/>
    </xf>
    <xf borderId="0" fillId="0" fontId="23" numFmtId="168" xfId="0" applyAlignment="1" applyFont="1" applyNumberFormat="1">
      <alignment horizontal="center" vertical="center"/>
    </xf>
    <xf borderId="78" fillId="0" fontId="23" numFmtId="10" xfId="0" applyAlignment="1" applyBorder="1" applyFont="1" applyNumberFormat="1">
      <alignment horizontal="center" vertical="center"/>
    </xf>
    <xf borderId="78" fillId="0" fontId="23" numFmtId="9" xfId="0" applyAlignment="1" applyBorder="1" applyFont="1" applyNumberFormat="1">
      <alignment horizontal="center" vertical="center"/>
    </xf>
    <xf borderId="77" fillId="0" fontId="0" numFmtId="2" xfId="0" applyAlignment="1" applyBorder="1" applyFont="1" applyNumberFormat="1">
      <alignment horizontal="center" vertical="center"/>
    </xf>
    <xf borderId="0" fillId="0" fontId="0" numFmtId="0" xfId="0" applyFont="1"/>
    <xf borderId="78" fillId="0" fontId="0" numFmtId="0" xfId="0" applyBorder="1" applyFont="1"/>
    <xf borderId="79" fillId="14" fontId="23" numFmtId="0" xfId="0" applyAlignment="1" applyBorder="1" applyFill="1" applyFont="1">
      <alignment horizontal="center" vertical="center"/>
    </xf>
    <xf borderId="1" fillId="14" fontId="23" numFmtId="168" xfId="0" applyAlignment="1" applyBorder="1" applyFont="1" applyNumberFormat="1">
      <alignment horizontal="center" vertical="center"/>
    </xf>
    <xf borderId="11" fillId="14" fontId="23" numFmtId="10" xfId="0" applyAlignment="1" applyBorder="1" applyFont="1" applyNumberFormat="1">
      <alignment horizontal="center" vertical="center"/>
    </xf>
    <xf borderId="11" fillId="14" fontId="23" numFmtId="9" xfId="0" applyAlignment="1" applyBorder="1" applyFont="1" applyNumberFormat="1">
      <alignment horizontal="center" vertical="center"/>
    </xf>
    <xf borderId="79" fillId="14" fontId="0" numFmtId="2" xfId="0" applyAlignment="1" applyBorder="1" applyFont="1" applyNumberFormat="1">
      <alignment horizontal="center" vertical="center"/>
    </xf>
    <xf borderId="1" fillId="14" fontId="0" numFmtId="0" xfId="0" applyBorder="1" applyFont="1"/>
    <xf borderId="11" fillId="14" fontId="0" numFmtId="0" xfId="0" applyBorder="1" applyFont="1"/>
    <xf borderId="1" fillId="14" fontId="0" numFmtId="2" xfId="0" applyBorder="1" applyFont="1" applyNumberFormat="1"/>
    <xf borderId="0" fillId="0" fontId="0" numFmtId="2" xfId="0" applyFont="1" applyNumberFormat="1"/>
    <xf borderId="78" fillId="0" fontId="0" numFmtId="10" xfId="0" applyBorder="1" applyFont="1" applyNumberFormat="1"/>
    <xf borderId="11" fillId="14" fontId="0" numFmtId="10" xfId="0" applyBorder="1" applyFont="1" applyNumberFormat="1"/>
    <xf borderId="79" fillId="2" fontId="23" numFmtId="0" xfId="0" applyAlignment="1" applyBorder="1" applyFont="1">
      <alignment horizontal="center" vertical="center"/>
    </xf>
    <xf borderId="80" fillId="14" fontId="23" numFmtId="0" xfId="0" applyAlignment="1" applyBorder="1" applyFont="1">
      <alignment horizontal="center" vertical="center"/>
    </xf>
    <xf borderId="81" fillId="14" fontId="23" numFmtId="168" xfId="0" applyAlignment="1" applyBorder="1" applyFont="1" applyNumberFormat="1">
      <alignment horizontal="center" vertical="center"/>
    </xf>
    <xf borderId="16" fillId="14" fontId="23" numFmtId="10" xfId="0" applyAlignment="1" applyBorder="1" applyFont="1" applyNumberFormat="1">
      <alignment horizontal="center" vertical="center"/>
    </xf>
    <xf borderId="16" fillId="14" fontId="23" numFmtId="9" xfId="0" applyAlignment="1" applyBorder="1" applyFont="1" applyNumberFormat="1">
      <alignment horizontal="center" vertical="center"/>
    </xf>
    <xf borderId="80" fillId="14" fontId="0" numFmtId="2" xfId="0" applyAlignment="1" applyBorder="1" applyFont="1" applyNumberFormat="1">
      <alignment horizontal="center" vertical="center"/>
    </xf>
    <xf borderId="81" fillId="14" fontId="0" numFmtId="2" xfId="0" applyBorder="1" applyFont="1" applyNumberFormat="1"/>
    <xf borderId="16" fillId="14" fontId="0" numFmtId="10" xfId="0" applyBorder="1" applyFont="1" applyNumberFormat="1"/>
    <xf borderId="0" fillId="0" fontId="23" numFmtId="0" xfId="0" applyAlignment="1" applyFont="1">
      <alignment horizontal="center" vertical="center"/>
    </xf>
    <xf borderId="0" fillId="0" fontId="0" numFmtId="2" xfId="0" applyAlignment="1" applyFont="1" applyNumberFormat="1">
      <alignment horizontal="center" vertical="center"/>
    </xf>
    <xf borderId="0" fillId="0" fontId="0" numFmtId="10" xfId="0" applyFont="1" applyNumberFormat="1"/>
    <xf quotePrefix="1" borderId="0" fillId="0" fontId="0" numFmtId="2" xfId="0" applyAlignment="1" applyFont="1" applyNumberFormat="1">
      <alignment horizontal="center" vertical="center"/>
    </xf>
    <xf borderId="0" fillId="0" fontId="23" numFmtId="0" xfId="0" applyFont="1"/>
    <xf borderId="82" fillId="0" fontId="23" numFmtId="0" xfId="0" applyAlignment="1" applyBorder="1" applyFont="1">
      <alignment horizontal="center" vertical="center"/>
    </xf>
    <xf borderId="83" fillId="0" fontId="23" numFmtId="168" xfId="0" applyAlignment="1" applyBorder="1" applyFont="1" applyNumberFormat="1">
      <alignment horizontal="center" vertical="center"/>
    </xf>
    <xf borderId="84" fillId="0" fontId="23" numFmtId="9" xfId="0" applyAlignment="1" applyBorder="1" applyFont="1" applyNumberFormat="1">
      <alignment horizontal="center" vertical="center"/>
    </xf>
    <xf borderId="77" fillId="0" fontId="23" numFmtId="0" xfId="0" applyAlignment="1" applyBorder="1" applyFont="1">
      <alignment horizontal="center"/>
    </xf>
    <xf borderId="0" fillId="0" fontId="23" numFmtId="168" xfId="0" applyAlignment="1" applyFont="1" applyNumberFormat="1">
      <alignment horizontal="center"/>
    </xf>
    <xf borderId="78" fillId="0" fontId="23" numFmtId="9" xfId="0" applyAlignment="1" applyBorder="1" applyFont="1" applyNumberFormat="1">
      <alignment horizontal="center"/>
    </xf>
    <xf borderId="79" fillId="14" fontId="23" numFmtId="0" xfId="0" applyAlignment="1" applyBorder="1" applyFont="1">
      <alignment horizontal="center"/>
    </xf>
    <xf borderId="1" fillId="14" fontId="23" numFmtId="168" xfId="0" applyAlignment="1" applyBorder="1" applyFont="1" applyNumberFormat="1">
      <alignment horizontal="center"/>
    </xf>
    <xf borderId="11" fillId="14" fontId="23" numFmtId="9" xfId="0" applyAlignment="1" applyBorder="1" applyFont="1" applyNumberFormat="1">
      <alignment horizontal="center"/>
    </xf>
    <xf borderId="80" fillId="14" fontId="23" numFmtId="0" xfId="0" applyAlignment="1" applyBorder="1" applyFont="1">
      <alignment horizontal="center"/>
    </xf>
    <xf borderId="81" fillId="14" fontId="23" numFmtId="168" xfId="0" applyAlignment="1" applyBorder="1" applyFont="1" applyNumberFormat="1">
      <alignment horizontal="center"/>
    </xf>
    <xf borderId="16" fillId="14" fontId="23" numFmtId="9" xfId="0" applyAlignment="1" applyBorder="1" applyFont="1" applyNumberFormat="1">
      <alignment horizontal="center"/>
    </xf>
    <xf borderId="0" fillId="0" fontId="24" numFmtId="0" xfId="0" applyAlignment="1" applyFont="1">
      <alignment horizontal="left" vertical="center"/>
    </xf>
    <xf borderId="85" fillId="7" fontId="19" numFmtId="0" xfId="0" applyAlignment="1" applyBorder="1" applyFont="1">
      <alignment horizontal="left" vertical="center"/>
    </xf>
    <xf borderId="86" fillId="0" fontId="3" numFmtId="0" xfId="0" applyBorder="1" applyFont="1"/>
    <xf borderId="87" fillId="0" fontId="3" numFmtId="0" xfId="0" applyBorder="1" applyFont="1"/>
    <xf borderId="88" fillId="8" fontId="25" numFmtId="0" xfId="0" applyAlignment="1" applyBorder="1" applyFont="1">
      <alignment horizontal="center" vertical="center"/>
    </xf>
    <xf borderId="89" fillId="8" fontId="25" numFmtId="0" xfId="0" applyAlignment="1" applyBorder="1" applyFont="1">
      <alignment horizontal="center" vertical="center"/>
    </xf>
    <xf borderId="90" fillId="0" fontId="3" numFmtId="0" xfId="0" applyBorder="1" applyFont="1"/>
    <xf borderId="91" fillId="0" fontId="3" numFmtId="0" xfId="0" applyBorder="1" applyFont="1"/>
    <xf borderId="88" fillId="3" fontId="26" numFmtId="0" xfId="0" applyAlignment="1" applyBorder="1" applyFont="1">
      <alignment horizontal="center" shrinkToFit="0" vertical="center" wrapText="1"/>
    </xf>
    <xf borderId="89" fillId="0" fontId="27" numFmtId="0" xfId="0" applyAlignment="1" applyBorder="1" applyFont="1">
      <alignment horizontal="left" shrinkToFit="0" vertical="center" wrapText="1"/>
    </xf>
    <xf borderId="12" fillId="9" fontId="1" numFmtId="0" xfId="0" applyAlignment="1" applyBorder="1" applyFont="1">
      <alignment vertical="center"/>
    </xf>
    <xf borderId="92" fillId="9" fontId="1" numFmtId="0" xfId="0" applyAlignment="1" applyBorder="1" applyFont="1">
      <alignment vertical="center"/>
    </xf>
    <xf borderId="93" fillId="9" fontId="1" numFmtId="0" xfId="0" applyAlignment="1" applyBorder="1" applyFont="1">
      <alignment vertical="center"/>
    </xf>
    <xf borderId="94" fillId="7" fontId="19" numFmtId="0" xfId="0" applyAlignment="1" applyBorder="1" applyFont="1">
      <alignment horizontal="left" vertical="center"/>
    </xf>
    <xf borderId="95" fillId="7" fontId="19" numFmtId="0" xfId="0" applyAlignment="1" applyBorder="1" applyFont="1">
      <alignment horizontal="left" vertical="center"/>
    </xf>
    <xf borderId="96" fillId="8" fontId="25" numFmtId="0" xfId="0" applyAlignment="1" applyBorder="1" applyFont="1">
      <alignment horizontal="center" vertical="center"/>
    </xf>
    <xf borderId="97" fillId="3" fontId="26" numFmtId="0" xfId="0" applyAlignment="1" applyBorder="1" applyFont="1">
      <alignment horizontal="center" vertical="center"/>
    </xf>
    <xf borderId="97" fillId="0" fontId="27" numFmtId="0" xfId="0" applyAlignment="1" applyBorder="1" applyFont="1">
      <alignment horizontal="center" vertical="center"/>
    </xf>
    <xf borderId="98" fillId="3" fontId="26" numFmtId="0" xfId="0" applyAlignment="1" applyBorder="1" applyFont="1">
      <alignment horizontal="center" vertical="center"/>
    </xf>
    <xf borderId="99" fillId="0" fontId="27" numFmtId="0" xfId="0" applyAlignment="1" applyBorder="1" applyFont="1">
      <alignment horizontal="center" vertical="center"/>
    </xf>
    <xf borderId="100" fillId="3" fontId="26" numFmtId="0" xfId="0" applyAlignment="1" applyBorder="1" applyFont="1">
      <alignment horizontal="center" vertical="center"/>
    </xf>
    <xf borderId="100" fillId="0" fontId="27" numFmtId="0" xfId="0" applyAlignment="1" applyBorder="1" applyFont="1">
      <alignment horizontal="center" vertical="center"/>
    </xf>
    <xf borderId="89" fillId="7" fontId="19" numFmtId="0" xfId="0" applyAlignment="1" applyBorder="1" applyFont="1">
      <alignment horizontal="left" vertical="center"/>
    </xf>
    <xf borderId="97" fillId="0" fontId="27" numFmtId="10" xfId="0" applyAlignment="1" applyBorder="1" applyFont="1" applyNumberFormat="1">
      <alignment horizontal="center" vertical="center"/>
    </xf>
    <xf borderId="101" fillId="3" fontId="26" numFmtId="0" xfId="0" applyAlignment="1" applyBorder="1" applyFont="1">
      <alignment horizontal="center" vertical="center"/>
    </xf>
    <xf borderId="101" fillId="0" fontId="27" numFmtId="10" xfId="0" applyAlignment="1" applyBorder="1" applyFont="1" applyNumberFormat="1">
      <alignment horizontal="center" vertical="center"/>
    </xf>
    <xf borderId="100" fillId="0" fontId="27" numFmtId="10" xfId="0" applyAlignment="1" applyBorder="1" applyFont="1" applyNumberFormat="1">
      <alignment horizontal="center" vertical="center"/>
    </xf>
    <xf borderId="1" fillId="3" fontId="26" numFmtId="0" xfId="0" applyAlignment="1" applyBorder="1" applyFont="1">
      <alignment horizontal="center" vertical="center"/>
    </xf>
    <xf borderId="102" fillId="15" fontId="26" numFmtId="0" xfId="0" applyAlignment="1" applyBorder="1" applyFill="1" applyFont="1">
      <alignment horizontal="center" shrinkToFit="0" vertical="center" wrapText="1"/>
    </xf>
    <xf borderId="103" fillId="15" fontId="0" numFmtId="0" xfId="0" applyAlignment="1" applyBorder="1" applyFont="1">
      <alignment horizontal="center" shrinkToFit="0" wrapText="1"/>
    </xf>
    <xf borderId="104" fillId="15" fontId="0" numFmtId="0" xfId="0" applyAlignment="1" applyBorder="1" applyFont="1">
      <alignment horizontal="center" shrinkToFit="0" wrapText="1"/>
    </xf>
    <xf borderId="0" fillId="0" fontId="0" numFmtId="0" xfId="0" applyAlignment="1" applyFont="1">
      <alignment shrinkToFit="0" wrapText="1"/>
    </xf>
    <xf borderId="0" fillId="0" fontId="0" numFmtId="0" xfId="0" applyAlignment="1" applyFont="1">
      <alignment horizontal="center" vertical="center"/>
    </xf>
    <xf borderId="105" fillId="16" fontId="12" numFmtId="0" xfId="0" applyAlignment="1" applyBorder="1" applyFill="1" applyFont="1">
      <alignment horizontal="center" vertical="center"/>
    </xf>
    <xf borderId="106" fillId="16" fontId="12" numFmtId="0" xfId="0" applyAlignment="1" applyBorder="1" applyFont="1">
      <alignment horizontal="center" vertical="center"/>
    </xf>
    <xf borderId="0" fillId="0" fontId="0" numFmtId="14" xfId="0" applyFont="1" applyNumberFormat="1"/>
    <xf borderId="1" fillId="17" fontId="28" numFmtId="0" xfId="0" applyAlignment="1" applyBorder="1" applyFill="1" applyFont="1">
      <alignment horizontal="center"/>
    </xf>
    <xf borderId="1" fillId="17" fontId="28" numFmtId="0" xfId="0" applyAlignment="1" applyBorder="1" applyFont="1">
      <alignment horizontal="center" shrinkToFit="0" wrapText="1"/>
    </xf>
    <xf borderId="1" fillId="2" fontId="28" numFmtId="0" xfId="0" applyAlignment="1" applyBorder="1" applyFont="1">
      <alignment horizontal="center"/>
    </xf>
    <xf borderId="1" fillId="2" fontId="0" numFmtId="0" xfId="0" applyBorder="1" applyFont="1"/>
    <xf borderId="0" fillId="0" fontId="28" numFmtId="0" xfId="0" applyAlignment="1" applyFont="1">
      <alignment horizontal="center"/>
    </xf>
    <xf borderId="0" fillId="0" fontId="29" numFmtId="0" xfId="0" applyAlignment="1" applyFont="1">
      <alignment horizontal="center"/>
    </xf>
    <xf borderId="0" fillId="0" fontId="0" numFmtId="0" xfId="0" applyAlignment="1" applyFont="1">
      <alignment horizontal="center"/>
    </xf>
    <xf borderId="0" fillId="0" fontId="30" numFmtId="0" xfId="0" applyFont="1"/>
    <xf borderId="107" fillId="0" fontId="28" numFmtId="0" xfId="0" applyAlignment="1" applyBorder="1" applyFont="1">
      <alignment horizontal="center"/>
    </xf>
    <xf borderId="1" fillId="2" fontId="31" numFmtId="0" xfId="0" applyAlignment="1" applyBorder="1" applyFont="1">
      <alignment horizontal="center"/>
    </xf>
    <xf borderId="1" fillId="2" fontId="32" numFmtId="0" xfId="0" applyBorder="1" applyFont="1"/>
    <xf borderId="108" fillId="16" fontId="33" numFmtId="0" xfId="0" applyAlignment="1" applyBorder="1" applyFont="1">
      <alignment horizontal="center" shrinkToFit="0" vertical="center" wrapText="1"/>
    </xf>
    <xf borderId="109" fillId="16" fontId="33" numFmtId="0" xfId="0" applyAlignment="1" applyBorder="1" applyFont="1">
      <alignment horizontal="center" vertical="center"/>
    </xf>
    <xf borderId="1" fillId="16" fontId="33" numFmtId="0" xfId="0" applyAlignment="1" applyBorder="1" applyFont="1">
      <alignment horizontal="center" shrinkToFit="0" vertical="center" wrapText="1"/>
    </xf>
    <xf borderId="110" fillId="17" fontId="34" numFmtId="0" xfId="0" applyAlignment="1" applyBorder="1" applyFont="1">
      <alignment horizontal="center" shrinkToFit="0" vertical="center" wrapText="1"/>
    </xf>
    <xf borderId="111" fillId="17" fontId="34" numFmtId="0" xfId="0" applyAlignment="1" applyBorder="1" applyFont="1">
      <alignment horizontal="center" shrinkToFit="0" vertical="center" wrapText="1"/>
    </xf>
    <xf borderId="112" fillId="0" fontId="35" numFmtId="0" xfId="0" applyAlignment="1" applyBorder="1" applyFont="1">
      <alignment horizontal="center" vertical="center"/>
    </xf>
    <xf borderId="1" fillId="2" fontId="36" numFmtId="0" xfId="0" applyBorder="1" applyFont="1"/>
    <xf borderId="17" fillId="2" fontId="35" numFmtId="0" xfId="0" applyAlignment="1" applyBorder="1" applyFont="1">
      <alignment horizontal="center"/>
    </xf>
    <xf borderId="1" fillId="2" fontId="36" numFmtId="0" xfId="0" applyAlignment="1" applyBorder="1" applyFont="1">
      <alignment horizontal="center"/>
    </xf>
    <xf borderId="113" fillId="0" fontId="37" numFmtId="0" xfId="0" applyAlignment="1" applyBorder="1" applyFont="1">
      <alignment horizontal="center" textRotation="90" vertical="center"/>
    </xf>
    <xf borderId="111" fillId="16" fontId="12" numFmtId="0" xfId="0" applyAlignment="1" applyBorder="1" applyFont="1">
      <alignment horizontal="center"/>
    </xf>
    <xf borderId="114" fillId="16" fontId="12" numFmtId="0" xfId="0" applyAlignment="1" applyBorder="1" applyFont="1">
      <alignment horizontal="center" vertical="center"/>
    </xf>
    <xf borderId="115" fillId="16" fontId="12" numFmtId="0" xfId="0" applyAlignment="1" applyBorder="1" applyFont="1">
      <alignment horizontal="center" vertical="center"/>
    </xf>
    <xf borderId="1" fillId="2" fontId="0" numFmtId="0" xfId="0" applyAlignment="1" applyBorder="1" applyFont="1">
      <alignment horizontal="left"/>
    </xf>
    <xf borderId="116" fillId="0" fontId="3" numFmtId="0" xfId="0" applyBorder="1" applyFont="1"/>
    <xf borderId="117" fillId="0" fontId="30" numFmtId="0" xfId="0" applyAlignment="1" applyBorder="1" applyFont="1">
      <alignment horizontal="center" vertical="center"/>
    </xf>
    <xf borderId="22" fillId="0" fontId="38" numFmtId="0" xfId="0" applyAlignment="1" applyBorder="1" applyFont="1">
      <alignment horizontal="center"/>
    </xf>
    <xf borderId="22" fillId="0" fontId="30" numFmtId="0" xfId="0" applyAlignment="1" applyBorder="1" applyFont="1">
      <alignment horizontal="center"/>
    </xf>
    <xf borderId="118" fillId="0" fontId="38" numFmtId="0" xfId="0" applyAlignment="1" applyBorder="1" applyFont="1">
      <alignment horizontal="center"/>
    </xf>
    <xf borderId="22" fillId="0" fontId="30" numFmtId="0" xfId="0" applyAlignment="1" applyBorder="1" applyFont="1">
      <alignment horizontal="center" shrinkToFit="0" wrapText="1"/>
    </xf>
    <xf borderId="117" fillId="0" fontId="30" numFmtId="0" xfId="0" applyAlignment="1" applyBorder="1" applyFont="1">
      <alignment horizontal="center"/>
    </xf>
    <xf borderId="118" fillId="0" fontId="3" numFmtId="0" xfId="0" applyBorder="1" applyFont="1"/>
    <xf borderId="119" fillId="0" fontId="30" numFmtId="0" xfId="0" applyAlignment="1" applyBorder="1" applyFont="1">
      <alignment horizontal="center" vertical="center"/>
    </xf>
    <xf borderId="0" fillId="0" fontId="30" numFmtId="0" xfId="0" applyAlignment="1" applyFont="1">
      <alignment horizontal="center"/>
    </xf>
    <xf borderId="116" fillId="0" fontId="30" numFmtId="0" xfId="0" applyAlignment="1" applyBorder="1" applyFont="1">
      <alignment horizontal="center"/>
    </xf>
    <xf borderId="120" fillId="16" fontId="12" numFmtId="0" xfId="0" applyAlignment="1" applyBorder="1" applyFont="1">
      <alignment horizontal="center" vertical="center"/>
    </xf>
    <xf borderId="121" fillId="16" fontId="12" numFmtId="0" xfId="0" applyAlignment="1" applyBorder="1" applyFont="1">
      <alignment horizontal="center" vertical="center"/>
    </xf>
    <xf borderId="119" fillId="0" fontId="30" numFmtId="0" xfId="0" applyAlignment="1" applyBorder="1" applyFont="1">
      <alignment horizontal="center"/>
    </xf>
    <xf borderId="122" fillId="0" fontId="0" numFmtId="0" xfId="0" applyBorder="1" applyFont="1"/>
    <xf borderId="0" fillId="0" fontId="39" numFmtId="0" xfId="0" applyAlignment="1" applyFont="1">
      <alignment horizontal="center" textRotation="90" vertical="center"/>
    </xf>
    <xf borderId="123" fillId="4" fontId="40" numFmtId="0" xfId="0" applyAlignment="1" applyBorder="1" applyFont="1">
      <alignment horizontal="center" textRotation="90" vertical="center"/>
    </xf>
    <xf borderId="17" fillId="8" fontId="40" numFmtId="0" xfId="0" applyAlignment="1" applyBorder="1" applyFont="1">
      <alignment horizontal="center" vertical="center"/>
    </xf>
    <xf borderId="124" fillId="8" fontId="40" numFmtId="0" xfId="0" applyAlignment="1" applyBorder="1" applyFont="1">
      <alignment horizontal="center" vertical="center"/>
    </xf>
    <xf borderId="125" fillId="0" fontId="3" numFmtId="0" xfId="0" applyBorder="1" applyFont="1"/>
    <xf borderId="126" fillId="0" fontId="3" numFmtId="0" xfId="0" applyBorder="1" applyFont="1"/>
    <xf borderId="127" fillId="0" fontId="3" numFmtId="0" xfId="0" applyBorder="1" applyFont="1"/>
    <xf borderId="128" fillId="9" fontId="41" numFmtId="0" xfId="0" applyAlignment="1" applyBorder="1" applyFont="1">
      <alignment horizontal="center" shrinkToFit="0" vertical="center" wrapText="1"/>
    </xf>
    <xf borderId="129" fillId="0" fontId="41" numFmtId="0" xfId="0" applyAlignment="1" applyBorder="1" applyFont="1">
      <alignment horizontal="center" shrinkToFit="0" vertical="center" wrapText="1"/>
    </xf>
    <xf borderId="130" fillId="0" fontId="3" numFmtId="0" xfId="0" applyBorder="1" applyFont="1"/>
    <xf borderId="131" fillId="0" fontId="3" numFmtId="0" xfId="0" applyBorder="1" applyFont="1"/>
    <xf borderId="1" fillId="2" fontId="42" numFmtId="0" xfId="0" applyAlignment="1" applyBorder="1" applyFont="1">
      <alignment horizontal="left" shrinkToFit="0" vertical="center" wrapText="1"/>
    </xf>
    <xf borderId="132" fillId="9" fontId="42" numFmtId="0" xfId="0" applyAlignment="1" applyBorder="1" applyFont="1">
      <alignment horizontal="center" shrinkToFit="0" vertical="center" wrapText="1"/>
    </xf>
    <xf borderId="129" fillId="0" fontId="42" numFmtId="0" xfId="0" applyAlignment="1" applyBorder="1" applyFont="1">
      <alignment horizontal="center" shrinkToFit="0" vertical="center" wrapText="1"/>
    </xf>
    <xf borderId="0" fillId="0" fontId="41" numFmtId="0" xfId="0" applyAlignment="1" applyFont="1">
      <alignment shrinkToFit="0" wrapText="1"/>
    </xf>
    <xf borderId="133" fillId="0" fontId="3" numFmtId="0" xfId="0" applyBorder="1" applyFont="1"/>
    <xf borderId="134" fillId="9" fontId="41" numFmtId="0" xfId="0" applyAlignment="1" applyBorder="1" applyFont="1">
      <alignment horizontal="center" shrinkToFit="0" vertical="center" wrapText="1"/>
    </xf>
    <xf borderId="135" fillId="0" fontId="41" numFmtId="0" xfId="0" applyAlignment="1" applyBorder="1" applyFont="1">
      <alignment horizontal="center" shrinkToFit="0" vertical="center" wrapText="1"/>
    </xf>
    <xf borderId="136" fillId="0" fontId="3" numFmtId="0" xfId="0" applyBorder="1" applyFont="1"/>
    <xf borderId="137" fillId="0" fontId="3" numFmtId="0" xfId="0" applyBorder="1" applyFont="1"/>
    <xf borderId="138" fillId="9" fontId="42" numFmtId="0" xfId="0" applyAlignment="1" applyBorder="1" applyFont="1">
      <alignment horizontal="center" shrinkToFit="0" vertical="center" wrapText="1"/>
    </xf>
    <xf borderId="135" fillId="0" fontId="42" numFmtId="0" xfId="0" applyAlignment="1" applyBorder="1" applyFont="1">
      <alignment horizontal="center" shrinkToFit="0" vertical="center" wrapText="1"/>
    </xf>
    <xf borderId="139" fillId="0" fontId="3" numFmtId="0" xfId="0" applyBorder="1" applyFont="1"/>
    <xf borderId="140" fillId="9" fontId="42" numFmtId="0" xfId="0" applyAlignment="1" applyBorder="1" applyFont="1">
      <alignment horizontal="center" shrinkToFit="0" vertical="center" wrapText="1"/>
    </xf>
    <xf borderId="141" fillId="9" fontId="41" numFmtId="0" xfId="0" applyAlignment="1" applyBorder="1" applyFont="1">
      <alignment horizontal="center" shrinkToFit="0" vertical="center" wrapText="1"/>
    </xf>
    <xf borderId="142" fillId="0" fontId="41" numFmtId="0" xfId="0" applyAlignment="1" applyBorder="1" applyFont="1">
      <alignment horizontal="center" shrinkToFit="0" vertical="center" wrapText="1"/>
    </xf>
    <xf borderId="143" fillId="0" fontId="3" numFmtId="0" xfId="0" applyBorder="1" applyFont="1"/>
    <xf borderId="144" fillId="0" fontId="3" numFmtId="0" xfId="0" applyBorder="1" applyFont="1"/>
    <xf borderId="145" fillId="9" fontId="42" numFmtId="0" xfId="0" applyAlignment="1" applyBorder="1" applyFont="1">
      <alignment horizontal="center" shrinkToFit="0" vertical="center" wrapText="1"/>
    </xf>
    <xf borderId="146" fillId="0" fontId="42" numFmtId="0" xfId="0" applyAlignment="1" applyBorder="1" applyFont="1">
      <alignment horizontal="left" shrinkToFit="0" vertical="center" wrapText="1"/>
    </xf>
    <xf borderId="78" fillId="0" fontId="3" numFmtId="0" xfId="0" applyBorder="1" applyFont="1"/>
    <xf borderId="147" fillId="9" fontId="42" numFmtId="0" xfId="0" applyAlignment="1" applyBorder="1" applyFont="1">
      <alignment horizontal="center" shrinkToFit="0" vertical="center" wrapText="1"/>
    </xf>
    <xf borderId="148" fillId="0" fontId="42" numFmtId="0" xfId="0" applyAlignment="1" applyBorder="1" applyFont="1">
      <alignment horizontal="center" shrinkToFit="0" vertical="center" wrapText="1"/>
    </xf>
    <xf borderId="149" fillId="0" fontId="3" numFmtId="0" xfId="0" applyBorder="1" applyFont="1"/>
    <xf borderId="150" fillId="0" fontId="3" numFmtId="0" xfId="0" applyBorder="1" applyFont="1"/>
    <xf borderId="79" fillId="9" fontId="41" numFmtId="0" xfId="0" applyAlignment="1" applyBorder="1" applyFont="1">
      <alignment horizontal="center" shrinkToFit="0" vertical="center" wrapText="1"/>
    </xf>
    <xf borderId="0" fillId="0" fontId="41" numFmtId="0" xfId="0" applyAlignment="1" applyFont="1">
      <alignment horizontal="center" shrinkToFit="0" vertical="center" wrapText="1"/>
    </xf>
    <xf borderId="79" fillId="9" fontId="42" numFmtId="0" xfId="0" applyAlignment="1" applyBorder="1" applyFont="1">
      <alignment horizontal="center" shrinkToFit="0" vertical="center" wrapText="1"/>
    </xf>
    <xf borderId="0" fillId="0" fontId="42" numFmtId="0" xfId="0" applyAlignment="1" applyFont="1">
      <alignment horizontal="center" shrinkToFit="0" vertical="center" wrapText="1"/>
    </xf>
    <xf borderId="151" fillId="0" fontId="3" numFmtId="0" xfId="0" applyBorder="1" applyFont="1"/>
    <xf borderId="80" fillId="9" fontId="41" numFmtId="0" xfId="0" applyAlignment="1" applyBorder="1" applyFont="1">
      <alignment horizontal="center" shrinkToFit="0" vertical="center" wrapText="1"/>
    </xf>
    <xf borderId="152" fillId="0" fontId="41" numFmtId="0" xfId="0" applyAlignment="1" applyBorder="1" applyFont="1">
      <alignment horizontal="center" shrinkToFit="0" vertical="center" wrapText="1"/>
    </xf>
    <xf borderId="152" fillId="0" fontId="3" numFmtId="0" xfId="0" applyBorder="1" applyFont="1"/>
    <xf borderId="153" fillId="0" fontId="3" numFmtId="0" xfId="0" applyBorder="1" applyFont="1"/>
    <xf borderId="80" fillId="9" fontId="42" numFmtId="0" xfId="0" applyAlignment="1" applyBorder="1" applyFont="1">
      <alignment horizontal="center" shrinkToFit="0" vertical="center" wrapText="1"/>
    </xf>
    <xf borderId="152" fillId="0" fontId="42" numFmtId="0" xfId="0" applyAlignment="1" applyBorder="1" applyFont="1">
      <alignment horizontal="center" shrinkToFit="0" vertical="center" wrapText="1"/>
    </xf>
    <xf borderId="0" fillId="0" fontId="40" numFmtId="0" xfId="0" applyAlignment="1" applyFont="1">
      <alignment textRotation="90" vertical="center"/>
    </xf>
    <xf borderId="0" fillId="0" fontId="1" numFmtId="0" xfId="0" applyFont="1"/>
    <xf borderId="0" fillId="0" fontId="2" numFmtId="0" xfId="0" applyAlignment="1" applyFont="1">
      <alignment vertical="center"/>
    </xf>
    <xf borderId="0" fillId="0" fontId="43" numFmtId="0" xfId="0" applyAlignment="1" applyFont="1">
      <alignment vertical="center"/>
    </xf>
    <xf borderId="0" fillId="0" fontId="44" numFmtId="0" xfId="0" applyAlignment="1" applyFont="1">
      <alignment shrinkToFit="0" vertical="center" wrapText="1"/>
    </xf>
    <xf borderId="0" fillId="0" fontId="2" numFmtId="0" xfId="0" applyAlignment="1" applyFont="1">
      <alignment horizontal="left" vertical="center"/>
    </xf>
    <xf borderId="0" fillId="0" fontId="43" numFmtId="0" xfId="0" applyAlignment="1" applyFont="1">
      <alignment horizontal="center" vertical="center"/>
    </xf>
    <xf borderId="154" fillId="0" fontId="42" numFmtId="0" xfId="0" applyAlignment="1" applyBorder="1" applyFont="1">
      <alignment horizontal="left" shrinkToFit="0" vertical="center" wrapText="1"/>
    </xf>
    <xf borderId="128" fillId="9" fontId="45" numFmtId="0" xfId="0" applyAlignment="1" applyBorder="1" applyFont="1">
      <alignment horizontal="center" shrinkToFit="0" vertical="center" wrapText="1"/>
    </xf>
    <xf borderId="129" fillId="0" fontId="46" numFmtId="0" xfId="0" applyAlignment="1" applyBorder="1" applyFont="1">
      <alignment horizontal="center" shrinkToFit="0" vertical="center" wrapText="1"/>
    </xf>
    <xf borderId="1" fillId="2" fontId="2" numFmtId="0" xfId="0" applyAlignment="1" applyBorder="1" applyFont="1">
      <alignment horizontal="left" shrinkToFit="0" vertical="center" wrapText="1"/>
    </xf>
    <xf borderId="132" fillId="9" fontId="43" numFmtId="0" xfId="0" applyAlignment="1" applyBorder="1" applyFont="1">
      <alignment horizontal="center" shrinkToFit="0" vertical="center" wrapText="1"/>
    </xf>
    <xf borderId="129" fillId="0" fontId="44" numFmtId="0" xfId="0" applyAlignment="1" applyBorder="1" applyFont="1">
      <alignment horizontal="center" shrinkToFit="0" vertical="center" wrapText="1"/>
    </xf>
    <xf borderId="0" fillId="0" fontId="23" numFmtId="0" xfId="0" applyAlignment="1" applyFont="1">
      <alignment shrinkToFit="0" wrapText="1"/>
    </xf>
    <xf borderId="134" fillId="9" fontId="45" numFmtId="0" xfId="0" applyAlignment="1" applyBorder="1" applyFont="1">
      <alignment horizontal="center" shrinkToFit="0" vertical="center" wrapText="1"/>
    </xf>
    <xf borderId="135" fillId="0" fontId="46" numFmtId="0" xfId="0" applyAlignment="1" applyBorder="1" applyFont="1">
      <alignment horizontal="center" shrinkToFit="0" vertical="center" wrapText="1"/>
    </xf>
    <xf borderId="138" fillId="9" fontId="43" numFmtId="0" xfId="0" applyAlignment="1" applyBorder="1" applyFont="1">
      <alignment horizontal="center" shrinkToFit="0" vertical="center" wrapText="1"/>
    </xf>
    <xf borderId="135" fillId="0" fontId="44" numFmtId="0" xfId="0" applyAlignment="1" applyBorder="1" applyFont="1">
      <alignment horizontal="center" shrinkToFit="0" vertical="center" wrapText="1"/>
    </xf>
    <xf borderId="140" fillId="9" fontId="43" numFmtId="0" xfId="0" applyAlignment="1" applyBorder="1" applyFont="1">
      <alignment horizontal="center" shrinkToFit="0" vertical="center" wrapText="1"/>
    </xf>
    <xf borderId="141" fillId="9" fontId="45" numFmtId="0" xfId="0" applyAlignment="1" applyBorder="1" applyFont="1">
      <alignment horizontal="center" shrinkToFit="0" vertical="center" wrapText="1"/>
    </xf>
    <xf borderId="142" fillId="0" fontId="46" numFmtId="0" xfId="0" applyAlignment="1" applyBorder="1" applyFont="1">
      <alignment horizontal="center" shrinkToFit="0" vertical="center" wrapText="1"/>
    </xf>
    <xf borderId="145" fillId="9" fontId="43" numFmtId="0" xfId="0" applyAlignment="1" applyBorder="1" applyFont="1">
      <alignment horizontal="center" shrinkToFit="0" vertical="center" wrapText="1"/>
    </xf>
    <xf borderId="146" fillId="0" fontId="44" numFmtId="0" xfId="0" applyAlignment="1" applyBorder="1" applyFont="1">
      <alignment horizontal="left" shrinkToFit="0" vertical="center" wrapText="1"/>
    </xf>
    <xf borderId="147" fillId="9" fontId="43" numFmtId="0" xfId="0" applyAlignment="1" applyBorder="1" applyFont="1">
      <alignment horizontal="center" shrinkToFit="0" vertical="center" wrapText="1"/>
    </xf>
    <xf borderId="148" fillId="0" fontId="44" numFmtId="0" xfId="0" applyAlignment="1" applyBorder="1" applyFont="1">
      <alignment horizontal="center" shrinkToFit="0" vertical="center" wrapText="1"/>
    </xf>
    <xf borderId="79" fillId="9" fontId="45" numFmtId="0" xfId="0" applyAlignment="1" applyBorder="1" applyFont="1">
      <alignment horizontal="center" shrinkToFit="0" vertical="center" wrapText="1"/>
    </xf>
    <xf borderId="0" fillId="0" fontId="46" numFmtId="0" xfId="0" applyAlignment="1" applyFont="1">
      <alignment horizontal="center" shrinkToFit="0" vertical="center" wrapText="1"/>
    </xf>
    <xf borderId="79" fillId="9" fontId="43" numFmtId="0" xfId="0" applyAlignment="1" applyBorder="1" applyFont="1">
      <alignment horizontal="center" shrinkToFit="0" vertical="center" wrapText="1"/>
    </xf>
    <xf borderId="0" fillId="0" fontId="44" numFmtId="0" xfId="0" applyAlignment="1" applyFont="1">
      <alignment horizontal="center" shrinkToFit="0" vertical="center" wrapText="1"/>
    </xf>
    <xf borderId="80" fillId="9" fontId="45" numFmtId="0" xfId="0" applyAlignment="1" applyBorder="1" applyFont="1">
      <alignment horizontal="center" shrinkToFit="0" vertical="center" wrapText="1"/>
    </xf>
    <xf borderId="152" fillId="0" fontId="46" numFmtId="0" xfId="0" applyAlignment="1" applyBorder="1" applyFont="1">
      <alignment horizontal="center" shrinkToFit="0" vertical="center" wrapText="1"/>
    </xf>
    <xf borderId="80" fillId="9" fontId="43" numFmtId="0" xfId="0" applyAlignment="1" applyBorder="1" applyFont="1">
      <alignment horizontal="center" shrinkToFit="0" vertical="center" wrapText="1"/>
    </xf>
    <xf borderId="152" fillId="0" fontId="44" numFmtId="0" xfId="0" applyAlignment="1" applyBorder="1" applyFont="1">
      <alignment horizontal="center" shrinkToFit="0" vertical="center" wrapText="1"/>
    </xf>
    <xf borderId="112" fillId="18" fontId="47" numFmtId="0" xfId="0" applyAlignment="1" applyBorder="1" applyFill="1" applyFont="1">
      <alignment horizontal="center" vertical="center"/>
    </xf>
    <xf borderId="112" fillId="2" fontId="48" numFmtId="0" xfId="0" applyAlignment="1" applyBorder="1" applyFont="1">
      <alignment horizontal="center" vertical="center"/>
    </xf>
    <xf borderId="1" fillId="2" fontId="2" numFmtId="169" xfId="0" applyAlignment="1" applyBorder="1" applyFont="1" applyNumberFormat="1">
      <alignment horizontal="left" vertical="center"/>
    </xf>
    <xf borderId="1" fillId="2" fontId="49" numFmtId="169" xfId="0" applyAlignment="1" applyBorder="1" applyFont="1" applyNumberFormat="1">
      <alignment vertical="center"/>
    </xf>
    <xf borderId="112" fillId="2" fontId="50" numFmtId="14" xfId="0" applyAlignment="1" applyBorder="1" applyFont="1" applyNumberFormat="1">
      <alignment horizontal="center" vertical="center"/>
    </xf>
    <xf borderId="1" fillId="2" fontId="2" numFmtId="170" xfId="0" applyAlignment="1" applyBorder="1" applyFont="1" applyNumberFormat="1">
      <alignment horizontal="left" vertical="center"/>
    </xf>
    <xf borderId="112" fillId="2" fontId="48" numFmtId="0" xfId="0" applyAlignment="1" applyBorder="1" applyFont="1">
      <alignment horizontal="center" shrinkToFit="0" vertical="center" wrapText="1"/>
    </xf>
    <xf borderId="123" fillId="19" fontId="40" numFmtId="171" xfId="0" applyAlignment="1" applyBorder="1" applyFill="1" applyFont="1" applyNumberFormat="1">
      <alignment horizontal="center" textRotation="90" vertical="center"/>
    </xf>
    <xf borderId="124" fillId="8" fontId="51" numFmtId="0" xfId="0" applyAlignment="1" applyBorder="1" applyFont="1">
      <alignment horizontal="center" vertical="center"/>
    </xf>
    <xf borderId="0" fillId="0" fontId="32" numFmtId="0" xfId="0" applyFont="1"/>
    <xf borderId="17" fillId="8" fontId="52" numFmtId="0" xfId="0" applyAlignment="1" applyBorder="1" applyFont="1">
      <alignment horizontal="center" vertical="center"/>
    </xf>
    <xf borderId="155" fillId="0" fontId="3" numFmtId="0" xfId="0" applyBorder="1" applyFont="1"/>
    <xf borderId="156" fillId="8" fontId="52" numFmtId="0" xfId="0" applyAlignment="1" applyBorder="1" applyFont="1">
      <alignment horizontal="center" shrinkToFit="0" vertical="center" wrapText="1"/>
    </xf>
    <xf borderId="157" fillId="8" fontId="52" numFmtId="0" xfId="0" applyAlignment="1" applyBorder="1" applyFont="1">
      <alignment horizontal="center" shrinkToFit="0" vertical="center" wrapText="1"/>
    </xf>
    <xf borderId="158" fillId="8" fontId="52" numFmtId="0" xfId="0" applyAlignment="1" applyBorder="1" applyFont="1">
      <alignment horizontal="center" shrinkToFit="0" vertical="center" wrapText="1"/>
    </xf>
    <xf borderId="159" fillId="9" fontId="53" numFmtId="0" xfId="0" applyAlignment="1" applyBorder="1" applyFont="1">
      <alignment horizontal="center" shrinkToFit="0" vertical="center" wrapText="1"/>
    </xf>
    <xf borderId="160" fillId="0" fontId="3" numFmtId="0" xfId="0" applyBorder="1" applyFont="1"/>
    <xf borderId="161" fillId="0" fontId="42" numFmtId="168" xfId="0" applyAlignment="1" applyBorder="1" applyFont="1" applyNumberFormat="1">
      <alignment horizontal="center" shrinkToFit="0" vertical="center" wrapText="1"/>
    </xf>
    <xf borderId="162" fillId="0" fontId="42" numFmtId="172" xfId="0" applyAlignment="1" applyBorder="1" applyFont="1" applyNumberFormat="1">
      <alignment horizontal="center" shrinkToFit="0" vertical="center" wrapText="1"/>
    </xf>
    <xf borderId="162" fillId="0" fontId="42" numFmtId="9" xfId="0" applyAlignment="1" applyBorder="1" applyFont="1" applyNumberFormat="1">
      <alignment horizontal="center" shrinkToFit="0" vertical="center" wrapText="1"/>
    </xf>
    <xf borderId="163" fillId="0" fontId="42" numFmtId="168" xfId="0" applyAlignment="1" applyBorder="1" applyFont="1" applyNumberFormat="1">
      <alignment horizontal="center" shrinkToFit="0" vertical="center" wrapText="1"/>
    </xf>
    <xf borderId="164" fillId="0" fontId="3" numFmtId="0" xfId="0" applyBorder="1" applyFont="1"/>
    <xf borderId="43" fillId="0" fontId="42" numFmtId="168" xfId="0" applyAlignment="1" applyBorder="1" applyFont="1" applyNumberFormat="1">
      <alignment horizontal="center" shrinkToFit="0" vertical="center" wrapText="1"/>
    </xf>
    <xf borderId="45" fillId="0" fontId="42" numFmtId="172" xfId="0" applyAlignment="1" applyBorder="1" applyFont="1" applyNumberFormat="1">
      <alignment horizontal="center" shrinkToFit="0" vertical="center" wrapText="1"/>
    </xf>
    <xf borderId="45" fillId="0" fontId="42" numFmtId="9" xfId="0" applyAlignment="1" applyBorder="1" applyFont="1" applyNumberFormat="1">
      <alignment horizontal="center" shrinkToFit="0" vertical="center" wrapText="1"/>
    </xf>
    <xf borderId="41" fillId="0" fontId="42" numFmtId="168" xfId="0" applyAlignment="1" applyBorder="1" applyFont="1" applyNumberFormat="1">
      <alignment horizontal="center" shrinkToFit="0" vertical="center" wrapText="1"/>
    </xf>
    <xf borderId="165" fillId="0" fontId="3" numFmtId="0" xfId="0" applyBorder="1" applyFont="1"/>
    <xf borderId="43" fillId="0" fontId="42" numFmtId="172" xfId="0" applyAlignment="1" applyBorder="1" applyFont="1" applyNumberFormat="1">
      <alignment horizontal="center" shrinkToFit="0" vertical="center" wrapText="1"/>
    </xf>
    <xf borderId="43" fillId="0" fontId="42" numFmtId="9" xfId="0" applyAlignment="1" applyBorder="1" applyFont="1" applyNumberFormat="1">
      <alignment horizontal="center" shrinkToFit="0" vertical="center" wrapText="1"/>
    </xf>
    <xf borderId="0" fillId="0" fontId="54" numFmtId="168" xfId="0" applyAlignment="1" applyFont="1" applyNumberFormat="1">
      <alignment shrinkToFit="0" vertical="top" wrapText="1"/>
    </xf>
    <xf borderId="166" fillId="0" fontId="42" numFmtId="0" xfId="0" applyAlignment="1" applyBorder="1" applyFont="1">
      <alignment horizontal="center" shrinkToFit="0" vertical="center" wrapText="1"/>
    </xf>
    <xf borderId="167" fillId="0" fontId="42" numFmtId="0" xfId="0" applyAlignment="1" applyBorder="1" applyFont="1">
      <alignment horizontal="center" shrinkToFit="0" vertical="center" wrapText="1"/>
    </xf>
    <xf borderId="168" fillId="0" fontId="3" numFmtId="0" xfId="0" applyBorder="1" applyFont="1"/>
    <xf borderId="169" fillId="0" fontId="3" numFmtId="0" xfId="0" applyBorder="1" applyFont="1"/>
    <xf borderId="170" fillId="3" fontId="42" numFmtId="168" xfId="0" applyAlignment="1" applyBorder="1" applyFont="1" applyNumberFormat="1">
      <alignment horizontal="center" shrinkToFit="0" vertical="center" wrapText="1"/>
    </xf>
    <xf borderId="171" fillId="3" fontId="42" numFmtId="172" xfId="0" applyAlignment="1" applyBorder="1" applyFont="1" applyNumberFormat="1">
      <alignment horizontal="center" shrinkToFit="0" vertical="center" wrapText="1"/>
    </xf>
    <xf borderId="172" fillId="3" fontId="42" numFmtId="9" xfId="0" applyAlignment="1" applyBorder="1" applyFont="1" applyNumberFormat="1">
      <alignment horizontal="center" shrinkToFit="0" vertical="center" wrapText="1"/>
    </xf>
    <xf borderId="173" fillId="3" fontId="42" numFmtId="168" xfId="0" applyAlignment="1" applyBorder="1" applyFont="1" applyNumberFormat="1">
      <alignment horizontal="center" shrinkToFit="0" vertical="center" wrapText="1"/>
    </xf>
    <xf borderId="123" fillId="19" fontId="40" numFmtId="173" xfId="0" applyAlignment="1" applyBorder="1" applyFont="1" applyNumberFormat="1">
      <alignment horizontal="center" textRotation="90" vertical="center"/>
    </xf>
    <xf borderId="2" fillId="7" fontId="40" numFmtId="174" xfId="0" applyAlignment="1" applyBorder="1" applyFont="1" applyNumberFormat="1">
      <alignment horizontal="center" vertical="center"/>
    </xf>
    <xf borderId="41" fillId="8" fontId="51" numFmtId="0" xfId="0" applyAlignment="1" applyBorder="1" applyFont="1">
      <alignment horizontal="center" shrinkToFit="0" vertical="center" wrapText="1"/>
    </xf>
    <xf borderId="174" fillId="9" fontId="43" numFmtId="175" xfId="0" applyAlignment="1" applyBorder="1" applyFont="1" applyNumberFormat="1">
      <alignment horizontal="center" shrinkToFit="0" vertical="center" wrapText="1"/>
    </xf>
    <xf borderId="175" fillId="0" fontId="44" numFmtId="0" xfId="0" applyAlignment="1" applyBorder="1" applyFont="1">
      <alignment horizontal="center" shrinkToFit="0" vertical="center" wrapText="1"/>
    </xf>
    <xf borderId="176" fillId="0" fontId="3" numFmtId="0" xfId="0" applyBorder="1" applyFont="1"/>
    <xf borderId="177" fillId="0" fontId="3" numFmtId="0" xfId="0" applyBorder="1" applyFont="1"/>
    <xf borderId="178" fillId="2" fontId="43" numFmtId="0" xfId="0" applyAlignment="1" applyBorder="1" applyFont="1">
      <alignment horizontal="center" shrinkToFit="0" vertical="center" wrapText="1"/>
    </xf>
    <xf borderId="179" fillId="0" fontId="3" numFmtId="0" xfId="0" applyBorder="1" applyFont="1"/>
    <xf borderId="180" fillId="0" fontId="3" numFmtId="0" xfId="0" applyBorder="1" applyFont="1"/>
    <xf borderId="181" fillId="0" fontId="3" numFmtId="0" xfId="0" applyBorder="1" applyFont="1"/>
    <xf borderId="182" fillId="0" fontId="3" numFmtId="0" xfId="0" applyBorder="1" applyFont="1"/>
    <xf borderId="183" fillId="0" fontId="3" numFmtId="0" xfId="0" applyBorder="1" applyFont="1"/>
    <xf borderId="184" fillId="0" fontId="3" numFmtId="0" xfId="0" applyBorder="1" applyFont="1"/>
    <xf borderId="185" fillId="9" fontId="43" numFmtId="175" xfId="0" applyAlignment="1" applyBorder="1" applyFont="1" applyNumberFormat="1">
      <alignment horizontal="center" shrinkToFit="0" vertical="center" wrapText="1"/>
    </xf>
    <xf borderId="186" fillId="0" fontId="44" numFmtId="0" xfId="0" applyAlignment="1" applyBorder="1" applyFont="1">
      <alignment horizontal="center" shrinkToFit="0" vertical="center" wrapText="1"/>
    </xf>
    <xf borderId="163" fillId="0" fontId="3" numFmtId="0" xfId="0" applyBorder="1" applyFont="1"/>
    <xf borderId="161" fillId="0" fontId="3" numFmtId="0" xfId="0" applyBorder="1" applyFont="1"/>
    <xf borderId="187" fillId="8" fontId="55" numFmtId="0" xfId="0" applyAlignment="1" applyBorder="1" applyFont="1">
      <alignment horizontal="center" vertical="center"/>
    </xf>
    <xf borderId="41" fillId="8" fontId="55" numFmtId="0" xfId="0" applyAlignment="1" applyBorder="1" applyFont="1">
      <alignment horizontal="center" vertical="center"/>
    </xf>
    <xf borderId="188" fillId="9" fontId="43" numFmtId="0" xfId="0" applyAlignment="1" applyBorder="1" applyFont="1">
      <alignment horizontal="center" vertical="center"/>
    </xf>
    <xf borderId="188" fillId="0" fontId="44" numFmtId="176" xfId="0" applyAlignment="1" applyBorder="1" applyFont="1" applyNumberFormat="1">
      <alignment horizontal="center" shrinkToFit="0" vertical="center" wrapText="1"/>
    </xf>
    <xf borderId="188" fillId="0" fontId="44" numFmtId="177" xfId="0" applyAlignment="1" applyBorder="1" applyFont="1" applyNumberFormat="1">
      <alignment horizontal="center" shrinkToFit="0" vertical="center" wrapText="1"/>
    </xf>
    <xf borderId="189" fillId="0" fontId="44" numFmtId="178" xfId="0" applyAlignment="1" applyBorder="1" applyFont="1" applyNumberFormat="1">
      <alignment horizontal="center" shrinkToFit="0" vertical="center" wrapText="1"/>
    </xf>
    <xf borderId="189" fillId="0" fontId="44" numFmtId="9" xfId="0" applyAlignment="1" applyBorder="1" applyFont="1" applyNumberFormat="1">
      <alignment horizontal="center" shrinkToFit="0" vertical="center" wrapText="1"/>
    </xf>
    <xf borderId="178" fillId="14" fontId="43" numFmtId="0" xfId="0" applyAlignment="1" applyBorder="1" applyFont="1">
      <alignment horizontal="center" vertical="center"/>
    </xf>
    <xf borderId="190" fillId="9" fontId="43" numFmtId="0" xfId="0" applyAlignment="1" applyBorder="1" applyFont="1">
      <alignment horizontal="center" vertical="center"/>
    </xf>
    <xf borderId="190" fillId="3" fontId="44" numFmtId="176" xfId="0" applyAlignment="1" applyBorder="1" applyFont="1" applyNumberFormat="1">
      <alignment horizontal="center" shrinkToFit="0" vertical="center" wrapText="1"/>
    </xf>
    <xf borderId="190" fillId="3" fontId="44" numFmtId="177" xfId="0" applyAlignment="1" applyBorder="1" applyFont="1" applyNumberFormat="1">
      <alignment horizontal="center" shrinkToFit="0" vertical="center" wrapText="1"/>
    </xf>
    <xf borderId="190" fillId="3" fontId="44" numFmtId="178" xfId="0" applyAlignment="1" applyBorder="1" applyFont="1" applyNumberFormat="1">
      <alignment horizontal="center" shrinkToFit="0" vertical="center" wrapText="1"/>
    </xf>
    <xf borderId="190" fillId="3" fontId="44" numFmtId="9" xfId="0" applyAlignment="1" applyBorder="1" applyFont="1" applyNumberFormat="1">
      <alignment horizontal="center" shrinkToFit="0" vertical="center" wrapText="1"/>
    </xf>
    <xf borderId="190" fillId="0" fontId="44" numFmtId="176" xfId="0" applyAlignment="1" applyBorder="1" applyFont="1" applyNumberFormat="1">
      <alignment horizontal="center" shrinkToFit="0" vertical="center" wrapText="1"/>
    </xf>
    <xf borderId="190" fillId="0" fontId="44" numFmtId="177" xfId="0" applyAlignment="1" applyBorder="1" applyFont="1" applyNumberFormat="1">
      <alignment horizontal="center" shrinkToFit="0" vertical="center" wrapText="1"/>
    </xf>
    <xf borderId="190" fillId="0" fontId="44" numFmtId="178" xfId="0" applyAlignment="1" applyBorder="1" applyFont="1" applyNumberFormat="1">
      <alignment horizontal="center" shrinkToFit="0" vertical="center" wrapText="1"/>
    </xf>
    <xf borderId="190" fillId="0" fontId="44" numFmtId="9" xfId="0" applyAlignment="1" applyBorder="1" applyFont="1" applyNumberFormat="1">
      <alignment horizontal="center" shrinkToFit="0" vertical="center" wrapText="1"/>
    </xf>
    <xf borderId="191" fillId="9" fontId="43" numFmtId="0" xfId="0" applyAlignment="1" applyBorder="1" applyFont="1">
      <alignment horizontal="center" vertical="center"/>
    </xf>
    <xf borderId="191" fillId="0" fontId="44" numFmtId="176" xfId="0" applyAlignment="1" applyBorder="1" applyFont="1" applyNumberFormat="1">
      <alignment horizontal="center" shrinkToFit="0" vertical="center" wrapText="1"/>
    </xf>
    <xf borderId="191" fillId="0" fontId="44" numFmtId="177" xfId="0" applyAlignment="1" applyBorder="1" applyFont="1" applyNumberFormat="1">
      <alignment horizontal="center" shrinkToFit="0" vertical="center" wrapText="1"/>
    </xf>
    <xf borderId="191" fillId="0" fontId="44" numFmtId="178" xfId="0" applyAlignment="1" applyBorder="1" applyFont="1" applyNumberFormat="1">
      <alignment horizontal="center" shrinkToFit="0" vertical="center" wrapText="1"/>
    </xf>
    <xf borderId="191" fillId="0" fontId="44" numFmtId="9" xfId="0" applyAlignment="1" applyBorder="1" applyFont="1" applyNumberFormat="1">
      <alignment horizontal="center" shrinkToFit="0" vertical="center" wrapText="1"/>
    </xf>
    <xf borderId="192" fillId="9" fontId="43" numFmtId="175" xfId="0" applyAlignment="1" applyBorder="1" applyFont="1" applyNumberFormat="1">
      <alignment horizontal="right" shrinkToFit="0" vertical="center" wrapText="1"/>
    </xf>
    <xf borderId="193" fillId="3" fontId="43" numFmtId="176" xfId="0" applyAlignment="1" applyBorder="1" applyFont="1" applyNumberFormat="1">
      <alignment horizontal="center" shrinkToFit="0" vertical="center" wrapText="1"/>
    </xf>
    <xf borderId="194" fillId="0" fontId="3" numFmtId="0" xfId="0" applyBorder="1" applyFont="1"/>
    <xf borderId="195" fillId="0" fontId="3" numFmtId="0" xfId="0" applyBorder="1" applyFont="1"/>
    <xf borderId="196" fillId="9" fontId="43" numFmtId="175" xfId="0" applyAlignment="1" applyBorder="1" applyFont="1" applyNumberFormat="1">
      <alignment horizontal="right" shrinkToFit="0" vertical="center" wrapText="1"/>
    </xf>
    <xf borderId="197" fillId="3" fontId="43" numFmtId="176" xfId="0" applyAlignment="1" applyBorder="1" applyFont="1" applyNumberFormat="1">
      <alignment horizontal="center" shrinkToFit="0" vertical="center" wrapText="1"/>
    </xf>
    <xf borderId="198" fillId="0" fontId="3" numFmtId="0" xfId="0" applyBorder="1" applyFont="1"/>
    <xf borderId="199" fillId="0" fontId="3" numFmtId="0" xfId="0" applyBorder="1" applyFont="1"/>
    <xf borderId="190" fillId="9" fontId="43" numFmtId="175" xfId="0" applyAlignment="1" applyBorder="1" applyFont="1" applyNumberFormat="1">
      <alignment horizontal="right" shrinkToFit="0" vertical="center" wrapText="1"/>
    </xf>
    <xf borderId="200" fillId="3" fontId="43" numFmtId="9" xfId="0" applyAlignment="1" applyBorder="1" applyFont="1" applyNumberFormat="1">
      <alignment shrinkToFit="0" vertical="center" wrapText="1"/>
    </xf>
    <xf borderId="201" fillId="3" fontId="43" numFmtId="9" xfId="0" applyAlignment="1" applyBorder="1" applyFont="1" applyNumberFormat="1">
      <alignment shrinkToFit="0" vertical="center" wrapText="1"/>
    </xf>
    <xf borderId="202" fillId="3" fontId="43" numFmtId="9" xfId="0" applyAlignment="1" applyBorder="1" applyFont="1" applyNumberFormat="1">
      <alignment shrinkToFit="0" vertical="center" wrapText="1"/>
    </xf>
    <xf borderId="203" fillId="9" fontId="43" numFmtId="175" xfId="0" applyAlignment="1" applyBorder="1" applyFont="1" applyNumberFormat="1">
      <alignment horizontal="right" shrinkToFit="0" vertical="center" wrapText="1"/>
    </xf>
    <xf borderId="157" fillId="2" fontId="43" numFmtId="0" xfId="0" applyAlignment="1" applyBorder="1" applyFont="1">
      <alignment shrinkToFit="0" vertical="center" wrapText="1"/>
    </xf>
    <xf borderId="103" fillId="3" fontId="43" numFmtId="9" xfId="0" applyAlignment="1" applyBorder="1" applyFont="1" applyNumberFormat="1">
      <alignment horizontal="center" shrinkToFit="0" vertical="center" wrapText="1"/>
    </xf>
    <xf borderId="103" fillId="2" fontId="43" numFmtId="0" xfId="0" applyAlignment="1" applyBorder="1" applyFont="1">
      <alignment shrinkToFit="0" vertical="center" wrapText="1"/>
    </xf>
    <xf borderId="104" fillId="3" fontId="43" numFmtId="0" xfId="0" applyAlignment="1" applyBorder="1" applyFont="1">
      <alignment shrinkToFit="0" vertical="center" wrapText="1"/>
    </xf>
    <xf borderId="52" fillId="3" fontId="43" numFmtId="9" xfId="0" applyAlignment="1" applyBorder="1" applyFont="1" applyNumberFormat="1">
      <alignment horizontal="center" shrinkToFit="0" vertical="center" wrapText="1"/>
    </xf>
    <xf borderId="204" fillId="9" fontId="43" numFmtId="175" xfId="0" applyAlignment="1" applyBorder="1" applyFont="1" applyNumberFormat="1">
      <alignment horizontal="right" shrinkToFit="0" vertical="center" wrapText="1"/>
    </xf>
    <xf borderId="205" fillId="3" fontId="43" numFmtId="9" xfId="0" applyAlignment="1" applyBorder="1" applyFont="1" applyNumberFormat="1">
      <alignment horizontal="center" shrinkToFit="0" vertical="center" wrapText="1"/>
    </xf>
    <xf borderId="206" fillId="0" fontId="3" numFmtId="0" xfId="0" applyBorder="1" applyFont="1"/>
    <xf borderId="207" fillId="0" fontId="3" numFmtId="0" xfId="0" applyBorder="1" applyFont="1"/>
    <xf borderId="52" fillId="3" fontId="43" numFmtId="177" xfId="0" applyAlignment="1" applyBorder="1" applyFont="1" applyNumberFormat="1">
      <alignment horizontal="center" shrinkToFit="0" vertical="center" wrapText="1"/>
    </xf>
    <xf borderId="208" fillId="9" fontId="43" numFmtId="175" xfId="0" applyAlignment="1" applyBorder="1" applyFont="1" applyNumberFormat="1">
      <alignment horizontal="right" shrinkToFit="0" vertical="center" wrapText="1"/>
    </xf>
    <xf borderId="209" fillId="3" fontId="43" numFmtId="176" xfId="0" applyAlignment="1" applyBorder="1" applyFont="1" applyNumberFormat="1">
      <alignment horizontal="center" shrinkToFit="0" vertical="center" wrapText="1"/>
    </xf>
    <xf borderId="210" fillId="0" fontId="3" numFmtId="0" xfId="0" applyBorder="1" applyFont="1"/>
    <xf borderId="211" fillId="0" fontId="3" numFmtId="0" xfId="0" applyBorder="1" applyFont="1"/>
    <xf borderId="44" fillId="9" fontId="56" numFmtId="175" xfId="0" applyAlignment="1" applyBorder="1" applyFont="1" applyNumberFormat="1">
      <alignment horizontal="right" shrinkToFit="0" vertical="center" wrapText="1"/>
    </xf>
    <xf borderId="71" fillId="9" fontId="56" numFmtId="0" xfId="0" applyAlignment="1" applyBorder="1" applyFont="1">
      <alignment horizontal="center" shrinkToFit="0" vertical="center" wrapText="1"/>
    </xf>
    <xf borderId="71" fillId="9" fontId="56" numFmtId="166" xfId="0" applyAlignment="1" applyBorder="1" applyFont="1" applyNumberFormat="1">
      <alignment horizontal="center" shrinkToFit="0" vertical="center" wrapText="1"/>
    </xf>
    <xf borderId="72" fillId="9" fontId="56" numFmtId="0" xfId="0" applyAlignment="1" applyBorder="1" applyFont="1">
      <alignment horizontal="center" shrinkToFit="0" vertical="center" wrapText="1"/>
    </xf>
    <xf borderId="201" fillId="3" fontId="43" numFmtId="9" xfId="0" applyAlignment="1" applyBorder="1" applyFont="1" applyNumberFormat="1">
      <alignment horizontal="center" shrinkToFit="0" vertical="center" wrapText="1"/>
    </xf>
    <xf borderId="103" fillId="3" fontId="43" numFmtId="0" xfId="0" applyAlignment="1" applyBorder="1" applyFont="1">
      <alignment horizontal="center" shrinkToFit="0" vertical="center" wrapText="1"/>
    </xf>
    <xf borderId="175" fillId="0" fontId="44" numFmtId="10" xfId="0" applyAlignment="1" applyBorder="1" applyFont="1" applyNumberFormat="1">
      <alignment horizontal="center" shrinkToFit="0" vertical="center" wrapText="1"/>
    </xf>
    <xf borderId="186" fillId="0" fontId="44" numFmtId="10" xfId="0" applyAlignment="1" applyBorder="1" applyFont="1" applyNumberFormat="1">
      <alignment horizontal="center" shrinkToFit="0" vertical="center" wrapText="1"/>
    </xf>
    <xf borderId="204" fillId="3" fontId="44" numFmtId="9" xfId="0" applyAlignment="1" applyBorder="1" applyFont="1" applyNumberFormat="1">
      <alignment horizontal="center" shrinkToFit="0" vertical="center" wrapText="1"/>
    </xf>
    <xf borderId="190" fillId="20" fontId="43" numFmtId="175" xfId="0" applyAlignment="1" applyBorder="1" applyFill="1" applyFont="1" applyNumberFormat="1">
      <alignment horizontal="right" shrinkToFit="0" vertical="center" wrapText="1"/>
    </xf>
    <xf borderId="200" fillId="2" fontId="45" numFmtId="0" xfId="0" applyAlignment="1" applyBorder="1" applyFont="1">
      <alignment shrinkToFit="0" vertical="center" wrapText="1"/>
    </xf>
    <xf borderId="201" fillId="2" fontId="45" numFmtId="0" xfId="0" applyAlignment="1" applyBorder="1" applyFont="1">
      <alignment shrinkToFit="0" vertical="center" wrapText="1"/>
    </xf>
    <xf borderId="202" fillId="3" fontId="45" numFmtId="0" xfId="0" applyAlignment="1" applyBorder="1" applyFont="1">
      <alignment shrinkToFit="0" vertical="center" wrapText="1"/>
    </xf>
    <xf borderId="178" fillId="0" fontId="44" numFmtId="0" xfId="0" applyAlignment="1" applyBorder="1" applyFont="1">
      <alignment horizontal="center" shrinkToFit="0" vertical="center" wrapText="1"/>
    </xf>
    <xf borderId="212" fillId="0" fontId="3" numFmtId="0" xfId="0" applyBorder="1" applyFont="1"/>
    <xf borderId="1" fillId="19" fontId="40" numFmtId="173" xfId="0" applyAlignment="1" applyBorder="1" applyFont="1" applyNumberFormat="1">
      <alignment textRotation="90" vertical="center"/>
    </xf>
    <xf borderId="167" fillId="0" fontId="42" numFmtId="168" xfId="0" applyAlignment="1" applyBorder="1" applyFont="1" applyNumberFormat="1">
      <alignment horizontal="center" shrinkToFit="0" vertical="center" wrapText="1"/>
    </xf>
  </cellXfs>
  <cellStyles count="1">
    <cellStyle xfId="0" name="Normal" builtinId="0"/>
  </cellStyles>
  <dxfs count="4">
    <dxf>
      <font/>
      <fill>
        <patternFill patternType="solid">
          <fgColor rgb="FFFFFAEF"/>
          <bgColor rgb="FFFFFAEF"/>
        </patternFill>
      </fill>
      <border/>
    </dxf>
    <dxf>
      <font/>
      <fill>
        <patternFill patternType="solid">
          <fgColor rgb="FFFEF2CB"/>
          <bgColor rgb="FFFEF2CB"/>
        </patternFill>
      </fill>
      <border/>
    </dxf>
    <dxf>
      <font>
        <color rgb="FFFFFFFF"/>
      </font>
      <fill>
        <patternFill patternType="none"/>
      </fill>
      <border/>
    </dxf>
    <dxf>
      <font>
        <color rgb="FFF2F2F2"/>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1 e1RM</a:t>
            </a:r>
          </a:p>
        </c:rich>
      </c:tx>
      <c:overlay val="0"/>
    </c:title>
    <c:plotArea>
      <c:layout/>
      <c:lineChart>
        <c:varyColors val="0"/>
        <c:ser>
          <c:idx val="0"/>
          <c:order val="0"/>
          <c:spPr>
            <a:ln cmpd="sng" w="28575">
              <a:solidFill>
                <a:srgbClr val="4472C4"/>
              </a:solidFill>
              <a:prstDash val="solid"/>
            </a:ln>
          </c:spPr>
          <c:marker>
            <c:symbol val="none"/>
          </c:marker>
          <c:cat>
            <c:strRef>
              <c:f>ANALYSIS!$B$4:$B$19</c:f>
            </c:strRef>
          </c:cat>
          <c:val>
            <c:numRef>
              <c:f>ANALYSIS!$C$4:$C$19</c:f>
            </c:numRef>
          </c:val>
          <c:smooth val="0"/>
        </c:ser>
        <c:axId val="1221793015"/>
        <c:axId val="1871762943"/>
      </c:lineChart>
      <c:catAx>
        <c:axId val="1221793015"/>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871762943"/>
      </c:catAx>
      <c:valAx>
        <c:axId val="187176294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221793015"/>
      </c:valAx>
      <c:spPr>
        <a:solidFill>
          <a:srgbClr val="FFFFFF"/>
        </a:solidFill>
      </c:spPr>
    </c:plotArea>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2 e1RM</a:t>
            </a:r>
          </a:p>
        </c:rich>
      </c:tx>
      <c:overlay val="0"/>
    </c:title>
    <c:plotArea>
      <c:layout/>
      <c:lineChart>
        <c:varyColors val="0"/>
        <c:ser>
          <c:idx val="0"/>
          <c:order val="0"/>
          <c:spPr>
            <a:ln cmpd="sng" w="28575">
              <a:solidFill>
                <a:srgbClr val="4472C4"/>
              </a:solidFill>
              <a:prstDash val="solid"/>
            </a:ln>
          </c:spPr>
          <c:marker>
            <c:symbol val="none"/>
          </c:marker>
          <c:cat>
            <c:strRef>
              <c:f>ANALYSIS!$G$4:$G$19</c:f>
            </c:strRef>
          </c:cat>
          <c:val>
            <c:numRef>
              <c:f>ANALYSIS!$H$4:$H$19</c:f>
            </c:numRef>
          </c:val>
          <c:smooth val="0"/>
        </c:ser>
        <c:axId val="1519862490"/>
        <c:axId val="1600795570"/>
      </c:lineChart>
      <c:catAx>
        <c:axId val="1519862490"/>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600795570"/>
      </c:catAx>
      <c:valAx>
        <c:axId val="1600795570"/>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519862490"/>
      </c:valAx>
      <c:spPr>
        <a:solidFill>
          <a:srgbClr val="FFFFFF"/>
        </a:solidFill>
      </c:spPr>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3 e1RM</a:t>
            </a:r>
          </a:p>
        </c:rich>
      </c:tx>
      <c:overlay val="0"/>
    </c:title>
    <c:plotArea>
      <c:layout/>
      <c:lineChart>
        <c:varyColors val="0"/>
        <c:ser>
          <c:idx val="0"/>
          <c:order val="0"/>
          <c:spPr>
            <a:ln cmpd="sng" w="28575">
              <a:solidFill>
                <a:srgbClr val="4472C4"/>
              </a:solidFill>
              <a:prstDash val="solid"/>
            </a:ln>
          </c:spPr>
          <c:marker>
            <c:symbol val="none"/>
          </c:marker>
          <c:cat>
            <c:strRef>
              <c:f>ANALYSIS!$L$4:$L$19</c:f>
            </c:strRef>
          </c:cat>
          <c:val>
            <c:numRef>
              <c:f>ANALYSIS!$M$4:$M$19</c:f>
            </c:numRef>
          </c:val>
          <c:smooth val="0"/>
        </c:ser>
        <c:axId val="1407968831"/>
        <c:axId val="955804786"/>
      </c:lineChart>
      <c:catAx>
        <c:axId val="1407968831"/>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955804786"/>
      </c:catAx>
      <c:valAx>
        <c:axId val="955804786"/>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407968831"/>
      </c:valAx>
      <c:spPr>
        <a:solidFill>
          <a:srgbClr val="FFFFFF"/>
        </a:solidFill>
      </c:spPr>
    </c:plotArea>
    <c:plotVisOnly val="1"/>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4 e1RM</a:t>
            </a:r>
          </a:p>
        </c:rich>
      </c:tx>
      <c:overlay val="0"/>
    </c:title>
    <c:plotArea>
      <c:layout/>
      <c:lineChart>
        <c:varyColors val="0"/>
        <c:ser>
          <c:idx val="0"/>
          <c:order val="0"/>
          <c:spPr>
            <a:ln cmpd="sng" w="28575">
              <a:solidFill>
                <a:srgbClr val="4472C4"/>
              </a:solidFill>
              <a:prstDash val="solid"/>
            </a:ln>
          </c:spPr>
          <c:marker>
            <c:symbol val="none"/>
          </c:marker>
          <c:cat>
            <c:strRef>
              <c:f>ANALYSIS!$B$58:$B$73</c:f>
            </c:strRef>
          </c:cat>
          <c:val>
            <c:numRef>
              <c:f>ANALYSIS!$C$58:$C$73</c:f>
            </c:numRef>
          </c:val>
          <c:smooth val="0"/>
        </c:ser>
        <c:axId val="1047713426"/>
        <c:axId val="1825105775"/>
      </c:lineChart>
      <c:catAx>
        <c:axId val="1047713426"/>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825105775"/>
      </c:catAx>
      <c:valAx>
        <c:axId val="1825105775"/>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047713426"/>
      </c:valAx>
      <c:spPr>
        <a:solidFill>
          <a:srgbClr val="FFFFFF"/>
        </a:solidFill>
      </c:spPr>
    </c:plotArea>
    <c:plotVisOnly val="1"/>
  </c:chart>
  <c:spPr>
    <a:solidFill>
      <a:srgbClr val="FFFFFF"/>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5 e1RM</a:t>
            </a:r>
          </a:p>
        </c:rich>
      </c:tx>
      <c:overlay val="0"/>
    </c:title>
    <c:plotArea>
      <c:layout/>
      <c:lineChart>
        <c:varyColors val="0"/>
        <c:ser>
          <c:idx val="0"/>
          <c:order val="0"/>
          <c:spPr>
            <a:ln cmpd="sng" w="28575">
              <a:solidFill>
                <a:srgbClr val="4472C4"/>
              </a:solidFill>
              <a:prstDash val="solid"/>
            </a:ln>
          </c:spPr>
          <c:marker>
            <c:symbol val="none"/>
          </c:marker>
          <c:cat>
            <c:strRef>
              <c:f>ANALYSIS!$G$58:$G$73</c:f>
            </c:strRef>
          </c:cat>
          <c:val>
            <c:numRef>
              <c:f>ANALYSIS!$H$58:$H$73</c:f>
            </c:numRef>
          </c:val>
          <c:smooth val="0"/>
        </c:ser>
        <c:axId val="275586029"/>
        <c:axId val="131997883"/>
      </c:lineChart>
      <c:catAx>
        <c:axId val="275586029"/>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31997883"/>
      </c:catAx>
      <c:valAx>
        <c:axId val="13199788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275586029"/>
      </c:valAx>
      <c:spPr>
        <a:solidFill>
          <a:srgbClr val="FFFFFF"/>
        </a:solidFill>
      </c:spPr>
    </c:plotArea>
    <c:plotVisOnly val="1"/>
  </c:chart>
  <c:spPr>
    <a:solidFill>
      <a:srgbClr val="FFFFFF"/>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6 e1RM</a:t>
            </a:r>
          </a:p>
        </c:rich>
      </c:tx>
      <c:overlay val="0"/>
    </c:title>
    <c:plotArea>
      <c:layout/>
      <c:lineChart>
        <c:varyColors val="0"/>
        <c:ser>
          <c:idx val="0"/>
          <c:order val="0"/>
          <c:spPr>
            <a:ln cmpd="sng" w="28575">
              <a:solidFill>
                <a:srgbClr val="4472C4"/>
              </a:solidFill>
              <a:prstDash val="solid"/>
            </a:ln>
          </c:spPr>
          <c:marker>
            <c:symbol val="none"/>
          </c:marker>
          <c:cat>
            <c:strRef>
              <c:f>ANALYSIS!$L$58:$L$73</c:f>
            </c:strRef>
          </c:cat>
          <c:val>
            <c:numRef>
              <c:f>ANALYSIS!$M$58:$M$73</c:f>
            </c:numRef>
          </c:val>
          <c:smooth val="0"/>
        </c:ser>
        <c:axId val="1179818954"/>
        <c:axId val="923249853"/>
      </c:lineChart>
      <c:catAx>
        <c:axId val="1179818954"/>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923249853"/>
      </c:catAx>
      <c:valAx>
        <c:axId val="92324985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179818954"/>
      </c:valAx>
      <c:spPr>
        <a:solidFill>
          <a:srgbClr val="FFFFFF"/>
        </a:solidFill>
      </c:spPr>
    </c:plotArea>
    <c:plotVisOnly val="1"/>
  </c:chart>
  <c:spPr>
    <a:solidFill>
      <a:srgbClr val="FFFFFF"/>
    </a:solidFill>
  </c:spPr>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7 e1RM</a:t>
            </a:r>
          </a:p>
        </c:rich>
      </c:tx>
      <c:overlay val="0"/>
    </c:title>
    <c:plotArea>
      <c:layout/>
      <c:lineChart>
        <c:varyColors val="0"/>
        <c:ser>
          <c:idx val="0"/>
          <c:order val="0"/>
          <c:spPr>
            <a:ln cmpd="sng" w="28575">
              <a:solidFill>
                <a:srgbClr val="4472C4"/>
              </a:solidFill>
              <a:prstDash val="solid"/>
            </a:ln>
          </c:spPr>
          <c:marker>
            <c:symbol val="none"/>
          </c:marker>
          <c:cat>
            <c:strRef>
              <c:f>ANALYSIS!$B$112:$B$127</c:f>
            </c:strRef>
          </c:cat>
          <c:val>
            <c:numRef>
              <c:f>ANALYSIS!$C$112:$C$127</c:f>
            </c:numRef>
          </c:val>
          <c:smooth val="0"/>
        </c:ser>
        <c:axId val="1531464920"/>
        <c:axId val="374149854"/>
      </c:lineChart>
      <c:catAx>
        <c:axId val="1531464920"/>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374149854"/>
      </c:catAx>
      <c:valAx>
        <c:axId val="374149854"/>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531464920"/>
      </c:valAx>
      <c:spPr>
        <a:solidFill>
          <a:srgbClr val="FFFFFF"/>
        </a:solidFill>
      </c:spPr>
    </c:plotArea>
    <c:plotVisOnly val="1"/>
  </c:chart>
  <c:spPr>
    <a:solidFill>
      <a:srgbClr val="FFFFFF"/>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8 e1RM</a:t>
            </a:r>
          </a:p>
        </c:rich>
      </c:tx>
      <c:overlay val="0"/>
    </c:title>
    <c:plotArea>
      <c:layout/>
      <c:lineChart>
        <c:varyColors val="0"/>
        <c:ser>
          <c:idx val="0"/>
          <c:order val="0"/>
          <c:spPr>
            <a:ln cmpd="sng" w="28575">
              <a:solidFill>
                <a:srgbClr val="4472C4"/>
              </a:solidFill>
              <a:prstDash val="solid"/>
            </a:ln>
          </c:spPr>
          <c:marker>
            <c:symbol val="none"/>
          </c:marker>
          <c:cat>
            <c:strRef>
              <c:f>ANALYSIS!$G$112:$G$127</c:f>
            </c:strRef>
          </c:cat>
          <c:val>
            <c:numRef>
              <c:f>ANALYSIS!$H$112:$H$127</c:f>
            </c:numRef>
          </c:val>
          <c:smooth val="0"/>
        </c:ser>
        <c:axId val="2047912302"/>
        <c:axId val="721491130"/>
      </c:lineChart>
      <c:catAx>
        <c:axId val="2047912302"/>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721491130"/>
      </c:catAx>
      <c:valAx>
        <c:axId val="721491130"/>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2047912302"/>
      </c:valAx>
      <c:spPr>
        <a:solidFill>
          <a:srgbClr val="FFFFFF"/>
        </a:solidFill>
      </c:spPr>
    </c:plotArea>
    <c:plotVisOnly val="1"/>
  </c:chart>
  <c:spPr>
    <a:solidFill>
      <a:srgbClr val="FFFFFF"/>
    </a:solidFill>
  </c:spPr>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9 e1RM</a:t>
            </a:r>
          </a:p>
        </c:rich>
      </c:tx>
      <c:overlay val="0"/>
    </c:title>
    <c:plotArea>
      <c:layout/>
      <c:lineChart>
        <c:varyColors val="0"/>
        <c:ser>
          <c:idx val="0"/>
          <c:order val="0"/>
          <c:spPr>
            <a:ln cmpd="sng" w="28575">
              <a:solidFill>
                <a:srgbClr val="4472C4"/>
              </a:solidFill>
              <a:prstDash val="solid"/>
            </a:ln>
          </c:spPr>
          <c:marker>
            <c:symbol val="none"/>
          </c:marker>
          <c:cat>
            <c:strRef>
              <c:f>ANALYSIS!$L$112:$L$127</c:f>
            </c:strRef>
          </c:cat>
          <c:val>
            <c:numRef>
              <c:f>ANALYSIS!$M$112:$M$127</c:f>
            </c:numRef>
          </c:val>
          <c:smooth val="0"/>
        </c:ser>
        <c:axId val="565254499"/>
        <c:axId val="1702729583"/>
      </c:lineChart>
      <c:catAx>
        <c:axId val="565254499"/>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702729583"/>
      </c:catAx>
      <c:valAx>
        <c:axId val="170272958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565254499"/>
      </c:valAx>
      <c:spPr>
        <a:solidFill>
          <a:srgbClr val="FFFFFF"/>
        </a:solidFill>
      </c:spPr>
    </c:plotArea>
    <c:plotVisOnly val="1"/>
  </c:chart>
  <c:spPr>
    <a:solidFill>
      <a:srgbClr val="FFFFFF"/>
    </a:solidFill>
  </c:spPr>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10 e1RM</a:t>
            </a:r>
          </a:p>
        </c:rich>
      </c:tx>
      <c:overlay val="0"/>
    </c:title>
    <c:plotArea>
      <c:layout/>
      <c:lineChart>
        <c:varyColors val="0"/>
        <c:ser>
          <c:idx val="0"/>
          <c:order val="0"/>
          <c:spPr>
            <a:ln cmpd="sng" w="28575">
              <a:solidFill>
                <a:srgbClr val="4472C4"/>
              </a:solidFill>
              <a:prstDash val="solid"/>
            </a:ln>
          </c:spPr>
          <c:marker>
            <c:symbol val="none"/>
          </c:marker>
          <c:cat>
            <c:strRef>
              <c:f>ANALYSIS!$B$166:$B$181</c:f>
            </c:strRef>
          </c:cat>
          <c:val>
            <c:numRef>
              <c:f>ANALYSIS!$C$166:$C$181</c:f>
            </c:numRef>
          </c:val>
          <c:smooth val="0"/>
        </c:ser>
        <c:axId val="1050090113"/>
        <c:axId val="1920736337"/>
      </c:lineChart>
      <c:catAx>
        <c:axId val="1050090113"/>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920736337"/>
      </c:catAx>
      <c:valAx>
        <c:axId val="1920736337"/>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050090113"/>
      </c:valAx>
      <c:spPr>
        <a:solidFill>
          <a:srgbClr val="FFFFFF"/>
        </a:solidFill>
      </c:spPr>
    </c:plotArea>
    <c:plotVisOnly val="1"/>
  </c:chart>
  <c:spPr>
    <a:solidFill>
      <a:srgbClr val="FFFFFF"/>
    </a:solidFill>
  </c:spPr>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11 e1RM</a:t>
            </a:r>
          </a:p>
        </c:rich>
      </c:tx>
      <c:overlay val="0"/>
    </c:title>
    <c:plotArea>
      <c:layout/>
      <c:lineChart>
        <c:varyColors val="0"/>
        <c:ser>
          <c:idx val="0"/>
          <c:order val="0"/>
          <c:spPr>
            <a:ln cmpd="sng" w="28575">
              <a:solidFill>
                <a:srgbClr val="4472C4"/>
              </a:solidFill>
              <a:prstDash val="solid"/>
            </a:ln>
          </c:spPr>
          <c:marker>
            <c:symbol val="none"/>
          </c:marker>
          <c:cat>
            <c:strRef>
              <c:f>ANALYSIS!$G$166:$G$181</c:f>
            </c:strRef>
          </c:cat>
          <c:val>
            <c:numRef>
              <c:f>ANALYSIS!$H$166:$H$181</c:f>
            </c:numRef>
          </c:val>
          <c:smooth val="0"/>
        </c:ser>
        <c:axId val="1658860880"/>
        <c:axId val="1197805479"/>
      </c:lineChart>
      <c:catAx>
        <c:axId val="1658860880"/>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197805479"/>
      </c:catAx>
      <c:valAx>
        <c:axId val="1197805479"/>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1658860880"/>
      </c:valAx>
      <c:spPr>
        <a:solidFill>
          <a:srgbClr val="FFFFFF"/>
        </a:solidFill>
      </c:spPr>
    </c:plotArea>
    <c:plotVisOnly val="1"/>
  </c:chart>
  <c:spPr>
    <a:solidFill>
      <a:srgbClr val="FFFFFF"/>
    </a:solidFill>
  </c:spPr>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595959"/>
                </a:solidFill>
                <a:latin typeface="Calibri"/>
              </a:defRPr>
            </a:pPr>
            <a:r>
              <a:t>Exercise Slot 12 e1RM</a:t>
            </a:r>
          </a:p>
        </c:rich>
      </c:tx>
      <c:overlay val="0"/>
    </c:title>
    <c:plotArea>
      <c:layout/>
      <c:lineChart>
        <c:varyColors val="0"/>
        <c:ser>
          <c:idx val="0"/>
          <c:order val="0"/>
          <c:spPr>
            <a:ln cmpd="sng" w="28575">
              <a:solidFill>
                <a:srgbClr val="4472C4"/>
              </a:solidFill>
              <a:prstDash val="solid"/>
            </a:ln>
          </c:spPr>
          <c:marker>
            <c:symbol val="none"/>
          </c:marker>
          <c:cat>
            <c:strRef>
              <c:f>ANALYSIS!$L$166:$L$181</c:f>
            </c:strRef>
          </c:cat>
          <c:val>
            <c:numRef>
              <c:f>ANALYSIS!$M$166:$M$181</c:f>
            </c:numRef>
          </c:val>
          <c:smooth val="0"/>
        </c:ser>
        <c:axId val="296253399"/>
        <c:axId val="1053779864"/>
      </c:lineChart>
      <c:catAx>
        <c:axId val="296253399"/>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sz="900">
                <a:solidFill>
                  <a:srgbClr val="595959"/>
                </a:solidFill>
                <a:latin typeface="Calibri"/>
              </a:defRPr>
            </a:pPr>
          </a:p>
        </c:txPr>
        <c:crossAx val="1053779864"/>
      </c:catAx>
      <c:valAx>
        <c:axId val="1053779864"/>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sz="900">
                <a:solidFill>
                  <a:srgbClr val="595959"/>
                </a:solidFill>
                <a:latin typeface="Calibri"/>
              </a:defRPr>
            </a:pPr>
          </a:p>
        </c:txPr>
        <c:crossAx val="296253399"/>
      </c:valAx>
      <c:spPr>
        <a:solidFill>
          <a:srgbClr val="FFFFFF"/>
        </a:solidFill>
      </c:spPr>
    </c:plotArea>
    <c:plotVisOnly val="1"/>
  </c:chart>
  <c:spPr>
    <a:solidFill>
      <a:srgbClr val="FFFFFF"/>
    </a:solidFill>
  </c:spPr>
</c:chartSpace>
</file>

<file path=xl/drawings/_rels/worksheetdrawing1.xml.rels><?xml version="1.0" encoding="UTF-8" standalone="yes"?><Relationships xmlns="http://schemas.openxmlformats.org/package/2006/relationships"><Relationship Id="rId1" Type="http://schemas.openxmlformats.org/officeDocument/2006/relationships/image" Target="../media/image1.png"/></Relationships>
</file>

<file path=xl/drawings/_rels/worksheetdrawing3.xml.rels><?xml version="1.0" encoding="UTF-8" standalone="yes"?><Relationships xmlns="http://schemas.openxmlformats.org/package/2006/relationships"><Relationship Id="rId1" Type="http://schemas.openxmlformats.org/officeDocument/2006/relationships/hyperlink" Target="#helpTopicSelected"/><Relationship Id="rId2" Type="http://schemas.openxmlformats.org/officeDocument/2006/relationships/image" Target="../media/image2.png"/></Relationships>
</file>

<file path=xl/drawings/_rels/worksheet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chart" Target="../charts/chart11.xml"/><Relationship Id="rId10" Type="http://schemas.openxmlformats.org/officeDocument/2006/relationships/chart" Target="../charts/chart10.xml"/><Relationship Id="rId12" Type="http://schemas.openxmlformats.org/officeDocument/2006/relationships/chart" Target="../charts/chart12.xml"/><Relationship Id="rId9" Type="http://schemas.openxmlformats.org/officeDocument/2006/relationships/chart" Target="../charts/chart9.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_rels/worksheet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4.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5.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6.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7.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8.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19.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20.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21.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22.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23.xml.rels><?xml version="1.0" encoding="UTF-8" standalone="yes"?><Relationships xmlns="http://schemas.openxmlformats.org/package/2006/relationships"><Relationship Id="rId1" Type="http://schemas.openxmlformats.org/officeDocument/2006/relationships/hyperlink" Target="#helpTopicSelected"/></Relationships>
</file>

<file path=xl/drawings/_rels/worksheetdrawing24.xml.rels><?xml version="1.0" encoding="UTF-8" standalone="yes"?><Relationships xmlns="http://schemas.openxmlformats.org/package/2006/relationships"><Relationship Id="rId1" Type="http://schemas.openxmlformats.org/officeDocument/2006/relationships/hyperlink" Target="#helpTopicSelected"/></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200025</xdr:rowOff>
    </xdr:from>
    <xdr:ext cx="2657475" cy="904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0</xdr:row>
      <xdr:rowOff>800100</xdr:rowOff>
    </xdr:from>
    <xdr:ext cx="914400" cy="371475"/>
    <xdr:sp macro="" textlink="">
      <xdr:nvSpPr>
        <xdr:cNvPr descr="Click to watch introductory video." id="4" name="Shape 4">
          <a:hlinkClick r:id="rId1"/>
          <a:extLst>
            <a:ext uri="{FF2B5EF4-FFF2-40B4-BE49-F238E27FC236}"/>
          </a:extLst>
        </xdr:cNvPr>
        <xdr:cNvSpPr/>
      </xdr:nvSpPr>
      <xdr:spPr>
        <a:xfrm>
          <a:off x="4888800" y="3599025"/>
          <a:ext cx="914400" cy="36195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809625</xdr:colOff>
      <xdr:row>2</xdr:row>
      <xdr:rowOff>342900</xdr:rowOff>
    </xdr:from>
    <xdr:ext cx="7858125" cy="37147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5</xdr:col>
      <xdr:colOff>800100</xdr:colOff>
      <xdr:row>2</xdr:row>
      <xdr:rowOff>352425</xdr:rowOff>
    </xdr:from>
    <xdr:ext cx="6572250" cy="3943350"/>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800100</xdr:colOff>
      <xdr:row>3</xdr:row>
      <xdr:rowOff>38100</xdr:rowOff>
    </xdr:from>
    <xdr:ext cx="6343650" cy="389572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57</xdr:row>
      <xdr:rowOff>38100</xdr:rowOff>
    </xdr:from>
    <xdr:ext cx="7858125" cy="3886200"/>
    <xdr:graphicFrame>
      <xdr:nvGraphicFramePr>
        <xdr:cNvPr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0</xdr:colOff>
      <xdr:row>56</xdr:row>
      <xdr:rowOff>323850</xdr:rowOff>
    </xdr:from>
    <xdr:ext cx="6505575" cy="3933825"/>
    <xdr:graphicFrame>
      <xdr:nvGraphicFramePr>
        <xdr:cNvPr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11</xdr:col>
      <xdr:colOff>9525</xdr:colOff>
      <xdr:row>57</xdr:row>
      <xdr:rowOff>9525</xdr:rowOff>
    </xdr:from>
    <xdr:ext cx="6286500" cy="3800475"/>
    <xdr:graphicFrame>
      <xdr:nvGraphicFramePr>
        <xdr:cNvPr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xdr:col>
      <xdr:colOff>19050</xdr:colOff>
      <xdr:row>111</xdr:row>
      <xdr:rowOff>0</xdr:rowOff>
    </xdr:from>
    <xdr:ext cx="7877175" cy="3200400"/>
    <xdr:graphicFrame>
      <xdr:nvGraphicFramePr>
        <xdr:cNvPr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6</xdr:col>
      <xdr:colOff>9525</xdr:colOff>
      <xdr:row>110</xdr:row>
      <xdr:rowOff>342900</xdr:rowOff>
    </xdr:from>
    <xdr:ext cx="6562725" cy="3238500"/>
    <xdr:graphicFrame>
      <xdr:nvGraphicFramePr>
        <xdr:cNvPr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11</xdr:col>
      <xdr:colOff>0</xdr:colOff>
      <xdr:row>111</xdr:row>
      <xdr:rowOff>38100</xdr:rowOff>
    </xdr:from>
    <xdr:ext cx="6334125" cy="3152775"/>
    <xdr:graphicFrame>
      <xdr:nvGraphicFramePr>
        <xdr:cNvPr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xdr:col>
      <xdr:colOff>0</xdr:colOff>
      <xdr:row>165</xdr:row>
      <xdr:rowOff>0</xdr:rowOff>
    </xdr:from>
    <xdr:ext cx="7810500" cy="3171825"/>
    <xdr:graphicFrame>
      <xdr:nvGraphicFramePr>
        <xdr:cNvPr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5</xdr:col>
      <xdr:colOff>609600</xdr:colOff>
      <xdr:row>165</xdr:row>
      <xdr:rowOff>28575</xdr:rowOff>
    </xdr:from>
    <xdr:ext cx="6791325" cy="3162300"/>
    <xdr:graphicFrame>
      <xdr:nvGraphicFramePr>
        <xdr:cNvPr id="1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11</xdr:col>
      <xdr:colOff>0</xdr:colOff>
      <xdr:row>165</xdr:row>
      <xdr:rowOff>9525</xdr:rowOff>
    </xdr:from>
    <xdr:ext cx="6334125" cy="3171825"/>
    <xdr:graphicFrame>
      <xdr:nvGraphicFramePr>
        <xdr:cNvPr id="12" name="Chart 12"/>
        <xdr:cNvGraphicFramePr/>
      </xdr:nvGraphicFramePr>
      <xdr:xfrm>
        <a:off x="0" y="0"/>
        <a:ext cx="0" cy="0"/>
      </xdr:xfrm>
      <a:graphic>
        <a:graphicData uri="http://schemas.openxmlformats.org/drawingml/2006/chart">
          <c:chart r:id="rId12"/>
        </a:graphicData>
      </a:graphic>
    </xdr:graphicFrame>
    <xdr:clientData fLocksWithSheet="0"/>
  </xdr:oneCellAnchor>
</xdr:wsD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5" name="Shape 5">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6" name="Shape 6">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7" name="Shape 7">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8" name="Shape 8">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9" name="Shape 9">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0" name="Shape 10">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1" name="Shape 11">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2" name="Shape 12">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3" name="Shape 13">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4" name="Shape 14">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5" name="Shape 15">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6" name="Shape 16">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7" name="Shape 17">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8" name="Shape 18">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19" name="Shape 19">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worksheet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2</xdr:row>
      <xdr:rowOff>295275</xdr:rowOff>
    </xdr:from>
    <xdr:ext cx="1371600" cy="466725"/>
    <xdr:sp macro="" textlink="">
      <xdr:nvSpPr>
        <xdr:cNvPr descr="Click to watch introductory video." id="20" name="Shape 20">
          <a:hlinkClick r:id="rId1"/>
          <a:extLst>
            <a:ext uri="{FF2B5EF4-FFF2-40B4-BE49-F238E27FC236}"/>
          </a:extLst>
        </xdr:cNvPr>
        <xdr:cNvSpPr/>
      </xdr:nvSpPr>
      <xdr:spPr>
        <a:xfrm>
          <a:off x="4660200" y="3551400"/>
          <a:ext cx="1371600" cy="457200"/>
        </a:xfrm>
        <a:prstGeom prst="roundRect">
          <a:avLst>
            <a:gd fmla="val 16667" name="adj"/>
          </a:avLst>
        </a:prstGeom>
        <a:solidFill>
          <a:srgbClr val="800F2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worksheet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worksheet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worksheet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worksheet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worksheet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worksheet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worksheet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worksheet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worksheet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worksheet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worksheet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worksheet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worksheet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worksheet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worksheet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worksheet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worksheet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worksheet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2" width="2.88"/>
    <col customWidth="1" min="3" max="4" width="37.88"/>
    <col customWidth="1" min="5" max="5" width="64.0"/>
    <col customWidth="1" min="6" max="6" width="11.5"/>
    <col customWidth="1" min="7" max="7" width="2.88"/>
    <col customWidth="1" min="8" max="11" width="11.13"/>
  </cols>
  <sheetData>
    <row r="1" ht="99.75" customHeight="1">
      <c r="A1" s="1"/>
      <c r="B1" s="1"/>
      <c r="C1" s="1"/>
      <c r="D1" s="2" t="s">
        <v>0</v>
      </c>
      <c r="E1" s="3"/>
      <c r="F1" s="1"/>
      <c r="G1" s="1"/>
    </row>
    <row r="2" ht="15.75" customHeight="1"/>
    <row r="3" ht="34.5" customHeight="1">
      <c r="B3" s="4"/>
      <c r="C3" s="5" t="s">
        <v>1</v>
      </c>
      <c r="D3" s="6"/>
      <c r="E3" s="6"/>
      <c r="F3" s="7"/>
    </row>
    <row r="4" ht="177.75" customHeight="1">
      <c r="B4" s="8"/>
      <c r="C4" s="9" t="s">
        <v>2</v>
      </c>
      <c r="D4" s="10"/>
      <c r="E4" s="3"/>
      <c r="F4" s="11" t="s">
        <v>3</v>
      </c>
    </row>
    <row r="5" ht="39.75" customHeight="1">
      <c r="B5" s="8"/>
      <c r="C5" s="9"/>
      <c r="D5" s="10"/>
      <c r="E5" s="3"/>
      <c r="F5" s="12">
        <v>43569.0</v>
      </c>
    </row>
    <row r="6" ht="22.5" customHeight="1">
      <c r="B6" s="13"/>
      <c r="C6" s="14"/>
      <c r="D6" s="15"/>
      <c r="E6" s="16"/>
      <c r="F6" s="17"/>
    </row>
    <row r="7" ht="15.75" customHeight="1"/>
    <row r="8" ht="15.75" customHeight="1">
      <c r="B8" s="18" t="s">
        <v>4</v>
      </c>
    </row>
    <row r="9" ht="15.75" customHeight="1">
      <c r="B9" s="19" t="s">
        <v>5</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6">
    <mergeCell ref="B9:F9"/>
    <mergeCell ref="D1:E1"/>
    <mergeCell ref="C4:E4"/>
    <mergeCell ref="C5:E5"/>
    <mergeCell ref="C6:E6"/>
    <mergeCell ref="B8:F8"/>
  </mergeCells>
  <printOptions horizontalCentered="1"/>
  <pageMargins bottom="0.25" footer="0.0" header="0.0" left="0.25" right="0.2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7.5"/>
    <col customWidth="1" min="2" max="2" width="13.88"/>
    <col customWidth="1" min="3" max="3" width="27.88"/>
    <col customWidth="1" min="4" max="4" width="17.5"/>
    <col customWidth="1" min="5" max="5" width="8.63"/>
    <col customWidth="1" min="6" max="6" width="8.38"/>
    <col customWidth="1" min="7" max="7" width="24.0"/>
    <col customWidth="1" min="8" max="8" width="13.5"/>
    <col customWidth="1" min="9" max="9" width="18.88"/>
    <col customWidth="1" min="10" max="10" width="24.88"/>
    <col customWidth="1" min="11" max="11" width="37.88"/>
    <col customWidth="1" min="12" max="12" width="7.5"/>
    <col customWidth="1" min="13" max="13" width="13.88"/>
    <col customWidth="1" min="14" max="14" width="27.88"/>
    <col customWidth="1" min="15" max="15" width="17.5"/>
    <col customWidth="1" min="16" max="16" width="8.63"/>
    <col customWidth="1" min="17" max="17" width="8.38"/>
    <col customWidth="1" min="18" max="18" width="24.0"/>
    <col customWidth="1" min="19" max="19" width="13.5"/>
    <col customWidth="1" min="20" max="20" width="18.88"/>
    <col customWidth="1" min="21" max="21" width="24.88"/>
    <col customWidth="1" min="22" max="22" width="37.88"/>
    <col customWidth="1" min="23" max="23" width="7.5"/>
    <col customWidth="1" min="24" max="24" width="13.5"/>
    <col customWidth="1" min="25" max="25" width="27.88"/>
    <col customWidth="1" min="26" max="26" width="17.5"/>
    <col customWidth="1" min="27" max="27" width="8.63"/>
    <col customWidth="1" min="28" max="28" width="8.38"/>
    <col customWidth="1" min="29" max="29" width="24.0"/>
    <col customWidth="1" min="30" max="30" width="13.5"/>
    <col customWidth="1" min="31" max="31" width="18.88"/>
    <col customWidth="1" min="32" max="32" width="24.88"/>
    <col customWidth="1" min="33" max="33" width="37.88"/>
  </cols>
  <sheetData>
    <row r="1" ht="9.7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ht="99.75" customHeight="1">
      <c r="A2" s="20"/>
      <c r="B2" s="21" t="str">
        <f>TEXT(B5,"MMMM")</f>
        <v>February</v>
      </c>
      <c r="C2" s="22"/>
      <c r="D2" s="22"/>
      <c r="E2" s="22"/>
      <c r="F2" s="22"/>
      <c r="G2" s="22"/>
      <c r="H2" s="22"/>
      <c r="I2" s="22"/>
      <c r="J2" s="22"/>
      <c r="K2" s="23"/>
      <c r="L2" s="20"/>
      <c r="M2" s="21" t="str">
        <f>TEXT(M5,"MMMM")</f>
        <v>March</v>
      </c>
      <c r="N2" s="22"/>
      <c r="O2" s="22"/>
      <c r="P2" s="22"/>
      <c r="Q2" s="22"/>
      <c r="R2" s="22"/>
      <c r="S2" s="22"/>
      <c r="T2" s="22"/>
      <c r="U2" s="22"/>
      <c r="V2" s="23"/>
      <c r="W2" s="20"/>
      <c r="X2" s="21" t="str">
        <f>TEXT(X5,"MMMM")</f>
        <v>April</v>
      </c>
      <c r="Y2" s="22"/>
      <c r="Z2" s="22"/>
      <c r="AA2" s="22"/>
      <c r="AB2" s="22"/>
      <c r="AC2" s="22"/>
      <c r="AD2" s="22"/>
      <c r="AE2" s="22"/>
      <c r="AF2" s="22"/>
      <c r="AG2" s="23"/>
    </row>
    <row r="3" ht="9.75" customHeight="1">
      <c r="A3" s="20"/>
      <c r="B3" s="24" t="s">
        <v>3</v>
      </c>
      <c r="C3" s="24" t="s">
        <v>6</v>
      </c>
      <c r="D3" s="24" t="s">
        <v>7</v>
      </c>
      <c r="E3" s="24" t="s">
        <v>8</v>
      </c>
      <c r="F3" s="24" t="s">
        <v>9</v>
      </c>
      <c r="G3" s="24" t="s">
        <v>10</v>
      </c>
      <c r="H3" s="24" t="s">
        <v>11</v>
      </c>
      <c r="I3" s="24" t="s">
        <v>12</v>
      </c>
      <c r="J3" s="24" t="s">
        <v>13</v>
      </c>
      <c r="K3" s="24" t="s">
        <v>14</v>
      </c>
      <c r="L3" s="20"/>
      <c r="M3" s="24" t="s">
        <v>3</v>
      </c>
      <c r="N3" s="24" t="s">
        <v>6</v>
      </c>
      <c r="O3" s="24" t="s">
        <v>7</v>
      </c>
      <c r="P3" s="24" t="s">
        <v>8</v>
      </c>
      <c r="Q3" s="24" t="s">
        <v>9</v>
      </c>
      <c r="R3" s="24" t="s">
        <v>10</v>
      </c>
      <c r="S3" s="24" t="s">
        <v>11</v>
      </c>
      <c r="T3" s="24" t="s">
        <v>12</v>
      </c>
      <c r="U3" s="24" t="s">
        <v>13</v>
      </c>
      <c r="V3" s="24" t="s">
        <v>14</v>
      </c>
      <c r="W3" s="20"/>
      <c r="X3" s="24" t="s">
        <v>3</v>
      </c>
      <c r="Y3" s="24" t="s">
        <v>6</v>
      </c>
      <c r="Z3" s="24" t="s">
        <v>7</v>
      </c>
      <c r="AA3" s="24" t="s">
        <v>8</v>
      </c>
      <c r="AB3" s="24" t="s">
        <v>9</v>
      </c>
      <c r="AC3" s="24" t="s">
        <v>10</v>
      </c>
      <c r="AD3" s="24" t="s">
        <v>11</v>
      </c>
      <c r="AE3" s="24" t="s">
        <v>12</v>
      </c>
      <c r="AF3" s="24" t="s">
        <v>13</v>
      </c>
      <c r="AG3" s="24" t="s">
        <v>14</v>
      </c>
    </row>
    <row r="4" ht="49.5" customHeight="1">
      <c r="A4" s="20"/>
      <c r="B4" s="25" t="s">
        <v>3</v>
      </c>
      <c r="C4" s="26" t="s">
        <v>6</v>
      </c>
      <c r="D4" s="26" t="s">
        <v>7</v>
      </c>
      <c r="E4" s="26" t="s">
        <v>8</v>
      </c>
      <c r="F4" s="26" t="s">
        <v>9</v>
      </c>
      <c r="G4" s="26" t="s">
        <v>10</v>
      </c>
      <c r="H4" s="26" t="s">
        <v>11</v>
      </c>
      <c r="I4" s="26" t="s">
        <v>12</v>
      </c>
      <c r="J4" s="27" t="s">
        <v>15</v>
      </c>
      <c r="K4" s="28" t="s">
        <v>14</v>
      </c>
      <c r="L4" s="20"/>
      <c r="M4" s="25" t="s">
        <v>3</v>
      </c>
      <c r="N4" s="26" t="s">
        <v>6</v>
      </c>
      <c r="O4" s="26" t="s">
        <v>7</v>
      </c>
      <c r="P4" s="26" t="s">
        <v>8</v>
      </c>
      <c r="Q4" s="26" t="s">
        <v>9</v>
      </c>
      <c r="R4" s="26" t="s">
        <v>10</v>
      </c>
      <c r="S4" s="26" t="s">
        <v>11</v>
      </c>
      <c r="T4" s="26" t="s">
        <v>12</v>
      </c>
      <c r="U4" s="27" t="s">
        <v>15</v>
      </c>
      <c r="V4" s="28" t="s">
        <v>14</v>
      </c>
      <c r="W4" s="20"/>
      <c r="X4" s="25" t="s">
        <v>3</v>
      </c>
      <c r="Y4" s="26" t="s">
        <v>6</v>
      </c>
      <c r="Z4" s="26" t="s">
        <v>7</v>
      </c>
      <c r="AA4" s="26" t="s">
        <v>8</v>
      </c>
      <c r="AB4" s="26" t="s">
        <v>9</v>
      </c>
      <c r="AC4" s="26" t="s">
        <v>10</v>
      </c>
      <c r="AD4" s="26" t="s">
        <v>11</v>
      </c>
      <c r="AE4" s="26" t="s">
        <v>12</v>
      </c>
      <c r="AF4" s="26" t="s">
        <v>13</v>
      </c>
      <c r="AG4" s="28" t="s">
        <v>14</v>
      </c>
    </row>
    <row r="5" ht="19.5" customHeight="1">
      <c r="A5" s="20"/>
      <c r="B5" s="29">
        <v>43497.0</v>
      </c>
      <c r="C5" s="30" t="str">
        <f t="shared" ref="C5:C35" si="1">TEXT(B5,"dddd")</f>
        <v>Friday</v>
      </c>
      <c r="D5" s="31"/>
      <c r="E5" s="30"/>
      <c r="F5" s="30"/>
      <c r="G5" s="30"/>
      <c r="H5" s="30" t="str">
        <f t="shared" ref="H5:H32" si="2">(E5*9)+(F5*4)+(G5*4)</f>
        <v>0</v>
      </c>
      <c r="I5" s="32" t="str">
        <f t="shared" ref="I5:I32" si="3">IF(D5&lt;&gt;0,D5/2.204,"")</f>
        <v/>
      </c>
      <c r="J5" s="32" t="str">
        <f>I5</f>
        <v/>
      </c>
      <c r="K5" s="33"/>
      <c r="L5" s="20"/>
      <c r="M5" s="34" t="str">
        <f>DATE(YEAR(B5), MONTH(B5)+1, 1)</f>
        <v>3/1/2019</v>
      </c>
      <c r="N5" s="30" t="str">
        <f t="shared" ref="N5:N35" si="4">TEXT(M5,"dddd")</f>
        <v>Friday</v>
      </c>
      <c r="O5" s="31"/>
      <c r="P5" s="30"/>
      <c r="Q5" s="30"/>
      <c r="R5" s="30"/>
      <c r="S5" s="30" t="str">
        <f t="shared" ref="S5:S32" si="5">(P5*9)+(Q5*4)+(R5*4)</f>
        <v>0</v>
      </c>
      <c r="T5" s="32" t="str">
        <f t="shared" ref="T5:T32" si="6">IF(O5&lt;&gt;0,O5/2.204,"")</f>
        <v/>
      </c>
      <c r="U5" s="32" t="str">
        <f>AVERAGE(T5, IF(B35&lt;&gt;"", I30:I35, IF(B34&lt;&gt;"", I29:I34, IF(B33&lt;&gt;"", I28:I33, IF(B32&lt;&gt;"",I27:I32)))))</f>
        <v>#DIV/0!</v>
      </c>
      <c r="V5" s="33"/>
      <c r="W5" s="20"/>
      <c r="X5" s="34" t="str">
        <f>DATE(YEAR(M5), MONTH(M5)+1, 1)</f>
        <v>4/1/2019</v>
      </c>
      <c r="Y5" s="30" t="str">
        <f t="shared" ref="Y5:Y35" si="7">TEXT(X5,"dddd")</f>
        <v>Monday</v>
      </c>
      <c r="Z5" s="31"/>
      <c r="AA5" s="30"/>
      <c r="AB5" s="30"/>
      <c r="AC5" s="30"/>
      <c r="AD5" s="30" t="str">
        <f t="shared" ref="AD5:AD32" si="8">(AA5*9)+(AB5*4)+(AC5*4)</f>
        <v>0</v>
      </c>
      <c r="AE5" s="32" t="str">
        <f t="shared" ref="AE5:AE32" si="9">IF(Z5&lt;&gt;0,Z5/2.204,"")</f>
        <v/>
      </c>
      <c r="AF5" s="32" t="str">
        <f>AVERAGE(AE5, IF(M35&lt;&gt;"", T30:T35, IF(M34&lt;&gt;"", T29:T34, IF(M33&lt;&gt;"", T28:T33, IF(M32&lt;&gt;"",T27:T32)))))</f>
        <v>#DIV/0!</v>
      </c>
      <c r="AG5" s="33"/>
    </row>
    <row r="6" ht="19.5" customHeight="1">
      <c r="A6" s="20"/>
      <c r="B6" s="35" t="str">
        <f t="shared" ref="B6:B32" si="10">B5+1</f>
        <v>2/2/2019</v>
      </c>
      <c r="C6" s="30" t="str">
        <f t="shared" si="1"/>
        <v>Saturday</v>
      </c>
      <c r="D6" s="31"/>
      <c r="E6" s="32"/>
      <c r="F6" s="32"/>
      <c r="G6" s="32"/>
      <c r="H6" s="32" t="str">
        <f t="shared" si="2"/>
        <v>0</v>
      </c>
      <c r="I6" s="32" t="str">
        <f t="shared" si="3"/>
        <v/>
      </c>
      <c r="J6" s="32" t="str">
        <f>AVERAGE(I5:I6)</f>
        <v>#DIV/0!</v>
      </c>
      <c r="K6" s="36"/>
      <c r="L6" s="20"/>
      <c r="M6" s="35" t="str">
        <f t="shared" ref="M6:M32" si="11">M5+1</f>
        <v>3/2/2019</v>
      </c>
      <c r="N6" s="30" t="str">
        <f t="shared" si="4"/>
        <v>Saturday</v>
      </c>
      <c r="O6" s="31"/>
      <c r="P6" s="32"/>
      <c r="Q6" s="32"/>
      <c r="R6" s="32"/>
      <c r="S6" s="32" t="str">
        <f t="shared" si="5"/>
        <v>0</v>
      </c>
      <c r="T6" s="32" t="str">
        <f t="shared" si="6"/>
        <v/>
      </c>
      <c r="U6" s="32" t="str">
        <f>AVERAGE(T5:T6, IF(B35&lt;&gt;"", I31:I35, IF(B34&lt;&gt;"", I30:I34, IF(B33&lt;&gt;"", I29:I33, IF(B32&lt;&gt;"",I28:I32)))))</f>
        <v>#DIV/0!</v>
      </c>
      <c r="V6" s="36"/>
      <c r="W6" s="20"/>
      <c r="X6" s="35" t="str">
        <f t="shared" ref="X6:X32" si="12">X5+1</f>
        <v>4/2/2019</v>
      </c>
      <c r="Y6" s="30" t="str">
        <f t="shared" si="7"/>
        <v>Tuesday</v>
      </c>
      <c r="Z6" s="31"/>
      <c r="AA6" s="32"/>
      <c r="AB6" s="32"/>
      <c r="AC6" s="32"/>
      <c r="AD6" s="32" t="str">
        <f t="shared" si="8"/>
        <v>0</v>
      </c>
      <c r="AE6" s="32" t="str">
        <f t="shared" si="9"/>
        <v/>
      </c>
      <c r="AF6" s="32" t="str">
        <f>AVERAGE(AE5:AE6, IF(M35&lt;&gt;"", T31:T35, IF(M34&lt;&gt;"", T30:T34, IF(M33&lt;&gt;"", T29:T33, IF(M32&lt;&gt;"",T28:T32)))))</f>
        <v>#DIV/0!</v>
      </c>
      <c r="AG6" s="36"/>
    </row>
    <row r="7" ht="19.5" customHeight="1">
      <c r="A7" s="20"/>
      <c r="B7" s="35" t="str">
        <f t="shared" si="10"/>
        <v>2/3/2019</v>
      </c>
      <c r="C7" s="30" t="str">
        <f t="shared" si="1"/>
        <v>Sunday</v>
      </c>
      <c r="D7" s="31"/>
      <c r="E7" s="32"/>
      <c r="F7" s="32"/>
      <c r="G7" s="32"/>
      <c r="H7" s="32" t="str">
        <f t="shared" si="2"/>
        <v>0</v>
      </c>
      <c r="I7" s="32" t="str">
        <f t="shared" si="3"/>
        <v/>
      </c>
      <c r="J7" s="32" t="str">
        <f>AVERAGE(I5:I7)</f>
        <v>#DIV/0!</v>
      </c>
      <c r="K7" s="36"/>
      <c r="L7" s="20"/>
      <c r="M7" s="35" t="str">
        <f t="shared" si="11"/>
        <v>3/3/2019</v>
      </c>
      <c r="N7" s="30" t="str">
        <f t="shared" si="4"/>
        <v>Sunday</v>
      </c>
      <c r="O7" s="31"/>
      <c r="P7" s="32"/>
      <c r="Q7" s="32"/>
      <c r="R7" s="32"/>
      <c r="S7" s="32" t="str">
        <f t="shared" si="5"/>
        <v>0</v>
      </c>
      <c r="T7" s="32" t="str">
        <f t="shared" si="6"/>
        <v/>
      </c>
      <c r="U7" s="32" t="str">
        <f>AVERAGE(T5:T7, IF(B35&lt;&gt;"", I32:I35, IF(B34&lt;&gt;"", I31:I34, IF(B33&lt;&gt;"", I30:I33, IF(B32&lt;&gt;"",I29:I32)))))</f>
        <v>#DIV/0!</v>
      </c>
      <c r="V7" s="36"/>
      <c r="W7" s="20"/>
      <c r="X7" s="35" t="str">
        <f t="shared" si="12"/>
        <v>4/3/2019</v>
      </c>
      <c r="Y7" s="30" t="str">
        <f t="shared" si="7"/>
        <v>Wednesday</v>
      </c>
      <c r="Z7" s="31"/>
      <c r="AA7" s="32"/>
      <c r="AB7" s="32"/>
      <c r="AC7" s="32"/>
      <c r="AD7" s="32" t="str">
        <f t="shared" si="8"/>
        <v>0</v>
      </c>
      <c r="AE7" s="32" t="str">
        <f t="shared" si="9"/>
        <v/>
      </c>
      <c r="AF7" s="32" t="str">
        <f>AVERAGE(AE5:AE7, IF(M35&lt;&gt;"", T32:T35, IF(M34&lt;&gt;"", T31:T34, IF(M33&lt;&gt;"", T30:T33, IF(M32&lt;&gt;"",T29:T32)))))</f>
        <v>#DIV/0!</v>
      </c>
      <c r="AG7" s="36"/>
    </row>
    <row r="8" ht="19.5" customHeight="1">
      <c r="A8" s="20"/>
      <c r="B8" s="35" t="str">
        <f t="shared" si="10"/>
        <v>2/4/2019</v>
      </c>
      <c r="C8" s="30" t="str">
        <f t="shared" si="1"/>
        <v>Monday</v>
      </c>
      <c r="D8" s="31"/>
      <c r="E8" s="32"/>
      <c r="F8" s="32"/>
      <c r="G8" s="32"/>
      <c r="H8" s="32" t="str">
        <f t="shared" si="2"/>
        <v>0</v>
      </c>
      <c r="I8" s="32" t="str">
        <f t="shared" si="3"/>
        <v/>
      </c>
      <c r="J8" s="32" t="str">
        <f>AVERAGE(I5:I8)</f>
        <v>#DIV/0!</v>
      </c>
      <c r="K8" s="36"/>
      <c r="L8" s="20"/>
      <c r="M8" s="35" t="str">
        <f t="shared" si="11"/>
        <v>3/4/2019</v>
      </c>
      <c r="N8" s="30" t="str">
        <f t="shared" si="4"/>
        <v>Monday</v>
      </c>
      <c r="O8" s="31"/>
      <c r="P8" s="32"/>
      <c r="Q8" s="32"/>
      <c r="R8" s="32"/>
      <c r="S8" s="32" t="str">
        <f t="shared" si="5"/>
        <v>0</v>
      </c>
      <c r="T8" s="32" t="str">
        <f t="shared" si="6"/>
        <v/>
      </c>
      <c r="U8" s="32" t="str">
        <f>AVERAGE(T5:T8, IF(B35&lt;&gt;"", I33:I35, IF(B34&lt;&gt;"", I32:I34, IF(B33&lt;&gt;"", I31:I33, IF(B32&lt;&gt;"",I30:I32)))))</f>
        <v>#DIV/0!</v>
      </c>
      <c r="V8" s="36"/>
      <c r="W8" s="20"/>
      <c r="X8" s="35" t="str">
        <f t="shared" si="12"/>
        <v>4/4/2019</v>
      </c>
      <c r="Y8" s="30" t="str">
        <f t="shared" si="7"/>
        <v>Thursday</v>
      </c>
      <c r="Z8" s="31"/>
      <c r="AA8" s="32"/>
      <c r="AB8" s="32"/>
      <c r="AC8" s="32"/>
      <c r="AD8" s="32" t="str">
        <f t="shared" si="8"/>
        <v>0</v>
      </c>
      <c r="AE8" s="32" t="str">
        <f t="shared" si="9"/>
        <v/>
      </c>
      <c r="AF8" s="32" t="str">
        <f>AVERAGE(AE5:AE8, IF(M35&lt;&gt;"", T33:T35, IF(M34&lt;&gt;"", T32:T34, IF(M33&lt;&gt;"", T31:T33, IF(M32&lt;&gt;"",T30:T32)))))</f>
        <v>#DIV/0!</v>
      </c>
      <c r="AG8" s="36"/>
    </row>
    <row r="9" ht="19.5" customHeight="1">
      <c r="A9" s="20"/>
      <c r="B9" s="35" t="str">
        <f t="shared" si="10"/>
        <v>2/5/2019</v>
      </c>
      <c r="C9" s="30" t="str">
        <f t="shared" si="1"/>
        <v>Tuesday</v>
      </c>
      <c r="D9" s="31"/>
      <c r="E9" s="32"/>
      <c r="F9" s="32"/>
      <c r="G9" s="32"/>
      <c r="H9" s="32" t="str">
        <f t="shared" si="2"/>
        <v>0</v>
      </c>
      <c r="I9" s="32" t="str">
        <f t="shared" si="3"/>
        <v/>
      </c>
      <c r="J9" s="32" t="str">
        <f>AVERAGE(I5:I9)</f>
        <v>#DIV/0!</v>
      </c>
      <c r="K9" s="36"/>
      <c r="L9" s="20"/>
      <c r="M9" s="35" t="str">
        <f t="shared" si="11"/>
        <v>3/5/2019</v>
      </c>
      <c r="N9" s="30" t="str">
        <f t="shared" si="4"/>
        <v>Tuesday</v>
      </c>
      <c r="O9" s="31"/>
      <c r="P9" s="32"/>
      <c r="Q9" s="32"/>
      <c r="R9" s="32"/>
      <c r="S9" s="32" t="str">
        <f t="shared" si="5"/>
        <v>0</v>
      </c>
      <c r="T9" s="32" t="str">
        <f t="shared" si="6"/>
        <v/>
      </c>
      <c r="U9" s="32" t="str">
        <f>AVERAGE(T5:T9, IF(B35&lt;&gt;"", I34:I35, IF(B34&lt;&gt;"", I33:I34, IF(B33&lt;&gt;"", I32:I33, IF(B32&lt;&gt;"",I31:I32)))))</f>
        <v>#DIV/0!</v>
      </c>
      <c r="V9" s="36"/>
      <c r="W9" s="20"/>
      <c r="X9" s="35" t="str">
        <f t="shared" si="12"/>
        <v>4/5/2019</v>
      </c>
      <c r="Y9" s="30" t="str">
        <f t="shared" si="7"/>
        <v>Friday</v>
      </c>
      <c r="Z9" s="31"/>
      <c r="AA9" s="32"/>
      <c r="AB9" s="32"/>
      <c r="AC9" s="32"/>
      <c r="AD9" s="32" t="str">
        <f t="shared" si="8"/>
        <v>0</v>
      </c>
      <c r="AE9" s="32" t="str">
        <f t="shared" si="9"/>
        <v/>
      </c>
      <c r="AF9" s="32" t="str">
        <f>AVERAGE(AE5:AE9, IF(M35&lt;&gt;"", T34:T35, IF(M34&lt;&gt;"", T33:T34, IF(M33&lt;&gt;"", T32:T33, IF(M32&lt;&gt;"",T31:T32)))))</f>
        <v>#DIV/0!</v>
      </c>
      <c r="AG9" s="36"/>
    </row>
    <row r="10" ht="19.5" customHeight="1">
      <c r="A10" s="20"/>
      <c r="B10" s="35" t="str">
        <f t="shared" si="10"/>
        <v>2/6/2019</v>
      </c>
      <c r="C10" s="30" t="str">
        <f t="shared" si="1"/>
        <v>Wednesday</v>
      </c>
      <c r="D10" s="31"/>
      <c r="E10" s="32"/>
      <c r="F10" s="32"/>
      <c r="G10" s="32"/>
      <c r="H10" s="32" t="str">
        <f t="shared" si="2"/>
        <v>0</v>
      </c>
      <c r="I10" s="32" t="str">
        <f t="shared" si="3"/>
        <v/>
      </c>
      <c r="J10" s="32" t="str">
        <f>AVERAGE(I5:I10)</f>
        <v>#DIV/0!</v>
      </c>
      <c r="K10" s="36"/>
      <c r="L10" s="20"/>
      <c r="M10" s="35" t="str">
        <f t="shared" si="11"/>
        <v>3/6/2019</v>
      </c>
      <c r="N10" s="30" t="str">
        <f t="shared" si="4"/>
        <v>Wednesday</v>
      </c>
      <c r="O10" s="31"/>
      <c r="P10" s="32"/>
      <c r="Q10" s="32"/>
      <c r="R10" s="32"/>
      <c r="S10" s="32" t="str">
        <f t="shared" si="5"/>
        <v>0</v>
      </c>
      <c r="T10" s="32" t="str">
        <f t="shared" si="6"/>
        <v/>
      </c>
      <c r="U10" s="32" t="str">
        <f>AVERAGE(T5:T10, IF(B35&lt;&gt;"", I35, IF(B34&lt;&gt;"", I34, IF(B33&lt;&gt;"", I33, IF(B32&lt;&gt;"",I32)))))</f>
        <v>#DIV/0!</v>
      </c>
      <c r="V10" s="36"/>
      <c r="W10" s="20"/>
      <c r="X10" s="35" t="str">
        <f t="shared" si="12"/>
        <v>4/6/2019</v>
      </c>
      <c r="Y10" s="30" t="str">
        <f t="shared" si="7"/>
        <v>Saturday</v>
      </c>
      <c r="Z10" s="31"/>
      <c r="AA10" s="32"/>
      <c r="AB10" s="32"/>
      <c r="AC10" s="32"/>
      <c r="AD10" s="32" t="str">
        <f t="shared" si="8"/>
        <v>0</v>
      </c>
      <c r="AE10" s="32" t="str">
        <f t="shared" si="9"/>
        <v/>
      </c>
      <c r="AF10" s="32" t="str">
        <f>AVERAGE(AE5:AE10, IF(M35&lt;&gt;"", T35, IF(M34&lt;&gt;"", T34, IF(M33&lt;&gt;"", T33, IF(M32&lt;&gt;"",T32)))))</f>
        <v>#DIV/0!</v>
      </c>
      <c r="AG10" s="36"/>
    </row>
    <row r="11" ht="19.5" customHeight="1">
      <c r="A11" s="20"/>
      <c r="B11" s="35" t="str">
        <f t="shared" si="10"/>
        <v>2/7/2019</v>
      </c>
      <c r="C11" s="30" t="str">
        <f t="shared" si="1"/>
        <v>Thursday</v>
      </c>
      <c r="D11" s="31"/>
      <c r="E11" s="32"/>
      <c r="F11" s="32"/>
      <c r="G11" s="32"/>
      <c r="H11" s="32" t="str">
        <f t="shared" si="2"/>
        <v>0</v>
      </c>
      <c r="I11" s="32" t="str">
        <f t="shared" si="3"/>
        <v/>
      </c>
      <c r="J11" s="32" t="str">
        <f t="shared" ref="J11:J32" si="13">AVERAGE(I5:I11)</f>
        <v>#DIV/0!</v>
      </c>
      <c r="K11" s="36"/>
      <c r="L11" s="20"/>
      <c r="M11" s="35" t="str">
        <f t="shared" si="11"/>
        <v>3/7/2019</v>
      </c>
      <c r="N11" s="30" t="str">
        <f t="shared" si="4"/>
        <v>Thursday</v>
      </c>
      <c r="O11" s="31"/>
      <c r="P11" s="32"/>
      <c r="Q11" s="32"/>
      <c r="R11" s="32"/>
      <c r="S11" s="32" t="str">
        <f t="shared" si="5"/>
        <v>0</v>
      </c>
      <c r="T11" s="32" t="str">
        <f t="shared" si="6"/>
        <v/>
      </c>
      <c r="U11" s="32" t="str">
        <f t="shared" ref="U11:U32" si="14">AVERAGE(T5:T11)</f>
        <v>#DIV/0!</v>
      </c>
      <c r="V11" s="36"/>
      <c r="W11" s="20"/>
      <c r="X11" s="35" t="str">
        <f t="shared" si="12"/>
        <v>4/7/2019</v>
      </c>
      <c r="Y11" s="30" t="str">
        <f t="shared" si="7"/>
        <v>Sunday</v>
      </c>
      <c r="Z11" s="31"/>
      <c r="AA11" s="32"/>
      <c r="AB11" s="32"/>
      <c r="AC11" s="32"/>
      <c r="AD11" s="32" t="str">
        <f t="shared" si="8"/>
        <v>0</v>
      </c>
      <c r="AE11" s="32" t="str">
        <f t="shared" si="9"/>
        <v/>
      </c>
      <c r="AF11" s="32" t="str">
        <f t="shared" ref="AF11:AF32" si="15">AVERAGE(AE5:AE11)</f>
        <v>#DIV/0!</v>
      </c>
      <c r="AG11" s="36"/>
    </row>
    <row r="12" ht="19.5" customHeight="1">
      <c r="A12" s="20"/>
      <c r="B12" s="35" t="str">
        <f t="shared" si="10"/>
        <v>2/8/2019</v>
      </c>
      <c r="C12" s="30" t="str">
        <f t="shared" si="1"/>
        <v>Friday</v>
      </c>
      <c r="D12" s="31"/>
      <c r="E12" s="32"/>
      <c r="F12" s="32"/>
      <c r="G12" s="32"/>
      <c r="H12" s="32" t="str">
        <f t="shared" si="2"/>
        <v>0</v>
      </c>
      <c r="I12" s="32" t="str">
        <f t="shared" si="3"/>
        <v/>
      </c>
      <c r="J12" s="32" t="str">
        <f t="shared" si="13"/>
        <v>#DIV/0!</v>
      </c>
      <c r="K12" s="36"/>
      <c r="L12" s="20"/>
      <c r="M12" s="35" t="str">
        <f t="shared" si="11"/>
        <v>3/8/2019</v>
      </c>
      <c r="N12" s="30" t="str">
        <f t="shared" si="4"/>
        <v>Friday</v>
      </c>
      <c r="O12" s="31"/>
      <c r="P12" s="32"/>
      <c r="Q12" s="32"/>
      <c r="R12" s="32"/>
      <c r="S12" s="32" t="str">
        <f t="shared" si="5"/>
        <v>0</v>
      </c>
      <c r="T12" s="32" t="str">
        <f t="shared" si="6"/>
        <v/>
      </c>
      <c r="U12" s="32" t="str">
        <f t="shared" si="14"/>
        <v>#DIV/0!</v>
      </c>
      <c r="V12" s="36"/>
      <c r="W12" s="20"/>
      <c r="X12" s="35" t="str">
        <f t="shared" si="12"/>
        <v>4/8/2019</v>
      </c>
      <c r="Y12" s="30" t="str">
        <f t="shared" si="7"/>
        <v>Monday</v>
      </c>
      <c r="Z12" s="31"/>
      <c r="AA12" s="32"/>
      <c r="AB12" s="32"/>
      <c r="AC12" s="32"/>
      <c r="AD12" s="32" t="str">
        <f t="shared" si="8"/>
        <v>0</v>
      </c>
      <c r="AE12" s="32" t="str">
        <f t="shared" si="9"/>
        <v/>
      </c>
      <c r="AF12" s="32" t="str">
        <f t="shared" si="15"/>
        <v>#DIV/0!</v>
      </c>
      <c r="AG12" s="36"/>
    </row>
    <row r="13" ht="19.5" customHeight="1">
      <c r="A13" s="20"/>
      <c r="B13" s="35" t="str">
        <f t="shared" si="10"/>
        <v>2/9/2019</v>
      </c>
      <c r="C13" s="30" t="str">
        <f t="shared" si="1"/>
        <v>Saturday</v>
      </c>
      <c r="D13" s="31"/>
      <c r="E13" s="32"/>
      <c r="F13" s="32"/>
      <c r="G13" s="32"/>
      <c r="H13" s="32" t="str">
        <f t="shared" si="2"/>
        <v>0</v>
      </c>
      <c r="I13" s="32" t="str">
        <f t="shared" si="3"/>
        <v/>
      </c>
      <c r="J13" s="32" t="str">
        <f t="shared" si="13"/>
        <v>#DIV/0!</v>
      </c>
      <c r="K13" s="36"/>
      <c r="L13" s="20"/>
      <c r="M13" s="35" t="str">
        <f t="shared" si="11"/>
        <v>3/9/2019</v>
      </c>
      <c r="N13" s="30" t="str">
        <f t="shared" si="4"/>
        <v>Saturday</v>
      </c>
      <c r="O13" s="31"/>
      <c r="P13" s="32"/>
      <c r="Q13" s="32"/>
      <c r="R13" s="32"/>
      <c r="S13" s="32" t="str">
        <f t="shared" si="5"/>
        <v>0</v>
      </c>
      <c r="T13" s="32" t="str">
        <f t="shared" si="6"/>
        <v/>
      </c>
      <c r="U13" s="32" t="str">
        <f t="shared" si="14"/>
        <v>#DIV/0!</v>
      </c>
      <c r="V13" s="36"/>
      <c r="W13" s="20"/>
      <c r="X13" s="35" t="str">
        <f t="shared" si="12"/>
        <v>4/9/2019</v>
      </c>
      <c r="Y13" s="30" t="str">
        <f t="shared" si="7"/>
        <v>Tuesday</v>
      </c>
      <c r="Z13" s="31"/>
      <c r="AA13" s="32"/>
      <c r="AB13" s="32"/>
      <c r="AC13" s="32"/>
      <c r="AD13" s="32" t="str">
        <f t="shared" si="8"/>
        <v>0</v>
      </c>
      <c r="AE13" s="32" t="str">
        <f t="shared" si="9"/>
        <v/>
      </c>
      <c r="AF13" s="32" t="str">
        <f t="shared" si="15"/>
        <v>#DIV/0!</v>
      </c>
      <c r="AG13" s="36"/>
    </row>
    <row r="14" ht="19.5" customHeight="1">
      <c r="A14" s="20"/>
      <c r="B14" s="35" t="str">
        <f t="shared" si="10"/>
        <v>2/10/2019</v>
      </c>
      <c r="C14" s="30" t="str">
        <f t="shared" si="1"/>
        <v>Sunday</v>
      </c>
      <c r="D14" s="31"/>
      <c r="E14" s="32"/>
      <c r="F14" s="32"/>
      <c r="G14" s="32"/>
      <c r="H14" s="32" t="str">
        <f t="shared" si="2"/>
        <v>0</v>
      </c>
      <c r="I14" s="32" t="str">
        <f t="shared" si="3"/>
        <v/>
      </c>
      <c r="J14" s="32" t="str">
        <f t="shared" si="13"/>
        <v>#DIV/0!</v>
      </c>
      <c r="K14" s="36"/>
      <c r="L14" s="20"/>
      <c r="M14" s="35" t="str">
        <f t="shared" si="11"/>
        <v>3/10/2019</v>
      </c>
      <c r="N14" s="30" t="str">
        <f t="shared" si="4"/>
        <v>Sunday</v>
      </c>
      <c r="O14" s="31"/>
      <c r="P14" s="32"/>
      <c r="Q14" s="32"/>
      <c r="R14" s="32"/>
      <c r="S14" s="32" t="str">
        <f t="shared" si="5"/>
        <v>0</v>
      </c>
      <c r="T14" s="32" t="str">
        <f t="shared" si="6"/>
        <v/>
      </c>
      <c r="U14" s="32" t="str">
        <f t="shared" si="14"/>
        <v>#DIV/0!</v>
      </c>
      <c r="V14" s="36"/>
      <c r="W14" s="20"/>
      <c r="X14" s="35" t="str">
        <f t="shared" si="12"/>
        <v>4/10/2019</v>
      </c>
      <c r="Y14" s="30" t="str">
        <f t="shared" si="7"/>
        <v>Wednesday</v>
      </c>
      <c r="Z14" s="31"/>
      <c r="AA14" s="32"/>
      <c r="AB14" s="32"/>
      <c r="AC14" s="32"/>
      <c r="AD14" s="32" t="str">
        <f t="shared" si="8"/>
        <v>0</v>
      </c>
      <c r="AE14" s="32" t="str">
        <f t="shared" si="9"/>
        <v/>
      </c>
      <c r="AF14" s="32" t="str">
        <f t="shared" si="15"/>
        <v>#DIV/0!</v>
      </c>
      <c r="AG14" s="36"/>
    </row>
    <row r="15" ht="19.5" customHeight="1">
      <c r="A15" s="20"/>
      <c r="B15" s="35" t="str">
        <f t="shared" si="10"/>
        <v>2/11/2019</v>
      </c>
      <c r="C15" s="30" t="str">
        <f t="shared" si="1"/>
        <v>Monday</v>
      </c>
      <c r="D15" s="31"/>
      <c r="E15" s="32"/>
      <c r="F15" s="32"/>
      <c r="G15" s="32"/>
      <c r="H15" s="32" t="str">
        <f t="shared" si="2"/>
        <v>0</v>
      </c>
      <c r="I15" s="32" t="str">
        <f t="shared" si="3"/>
        <v/>
      </c>
      <c r="J15" s="32" t="str">
        <f t="shared" si="13"/>
        <v>#DIV/0!</v>
      </c>
      <c r="K15" s="36"/>
      <c r="L15" s="20"/>
      <c r="M15" s="35" t="str">
        <f t="shared" si="11"/>
        <v>3/11/2019</v>
      </c>
      <c r="N15" s="30" t="str">
        <f t="shared" si="4"/>
        <v>Monday</v>
      </c>
      <c r="O15" s="31"/>
      <c r="P15" s="32"/>
      <c r="Q15" s="32"/>
      <c r="R15" s="32"/>
      <c r="S15" s="32" t="str">
        <f t="shared" si="5"/>
        <v>0</v>
      </c>
      <c r="T15" s="32" t="str">
        <f t="shared" si="6"/>
        <v/>
      </c>
      <c r="U15" s="32" t="str">
        <f t="shared" si="14"/>
        <v>#DIV/0!</v>
      </c>
      <c r="V15" s="36"/>
      <c r="W15" s="20"/>
      <c r="X15" s="35" t="str">
        <f t="shared" si="12"/>
        <v>4/11/2019</v>
      </c>
      <c r="Y15" s="30" t="str">
        <f t="shared" si="7"/>
        <v>Thursday</v>
      </c>
      <c r="Z15" s="31"/>
      <c r="AA15" s="32"/>
      <c r="AB15" s="32"/>
      <c r="AC15" s="32"/>
      <c r="AD15" s="32" t="str">
        <f t="shared" si="8"/>
        <v>0</v>
      </c>
      <c r="AE15" s="32" t="str">
        <f t="shared" si="9"/>
        <v/>
      </c>
      <c r="AF15" s="32" t="str">
        <f t="shared" si="15"/>
        <v>#DIV/0!</v>
      </c>
      <c r="AG15" s="36"/>
    </row>
    <row r="16" ht="19.5" customHeight="1">
      <c r="A16" s="20"/>
      <c r="B16" s="35" t="str">
        <f t="shared" si="10"/>
        <v>2/12/2019</v>
      </c>
      <c r="C16" s="30" t="str">
        <f t="shared" si="1"/>
        <v>Tuesday</v>
      </c>
      <c r="D16" s="31"/>
      <c r="E16" s="32"/>
      <c r="F16" s="32"/>
      <c r="G16" s="32"/>
      <c r="H16" s="32" t="str">
        <f t="shared" si="2"/>
        <v>0</v>
      </c>
      <c r="I16" s="32" t="str">
        <f t="shared" si="3"/>
        <v/>
      </c>
      <c r="J16" s="32" t="str">
        <f t="shared" si="13"/>
        <v>#DIV/0!</v>
      </c>
      <c r="K16" s="36"/>
      <c r="L16" s="20"/>
      <c r="M16" s="35" t="str">
        <f t="shared" si="11"/>
        <v>3/12/2019</v>
      </c>
      <c r="N16" s="30" t="str">
        <f t="shared" si="4"/>
        <v>Tuesday</v>
      </c>
      <c r="O16" s="31"/>
      <c r="P16" s="32"/>
      <c r="Q16" s="32"/>
      <c r="R16" s="32"/>
      <c r="S16" s="32" t="str">
        <f t="shared" si="5"/>
        <v>0</v>
      </c>
      <c r="T16" s="32" t="str">
        <f t="shared" si="6"/>
        <v/>
      </c>
      <c r="U16" s="32" t="str">
        <f t="shared" si="14"/>
        <v>#DIV/0!</v>
      </c>
      <c r="V16" s="36"/>
      <c r="W16" s="20"/>
      <c r="X16" s="35" t="str">
        <f t="shared" si="12"/>
        <v>4/12/2019</v>
      </c>
      <c r="Y16" s="30" t="str">
        <f t="shared" si="7"/>
        <v>Friday</v>
      </c>
      <c r="Z16" s="31"/>
      <c r="AA16" s="32"/>
      <c r="AB16" s="32"/>
      <c r="AC16" s="32"/>
      <c r="AD16" s="32" t="str">
        <f t="shared" si="8"/>
        <v>0</v>
      </c>
      <c r="AE16" s="32" t="str">
        <f t="shared" si="9"/>
        <v/>
      </c>
      <c r="AF16" s="32" t="str">
        <f t="shared" si="15"/>
        <v>#DIV/0!</v>
      </c>
      <c r="AG16" s="36"/>
    </row>
    <row r="17" ht="19.5" customHeight="1">
      <c r="A17" s="20"/>
      <c r="B17" s="35" t="str">
        <f t="shared" si="10"/>
        <v>2/13/2019</v>
      </c>
      <c r="C17" s="30" t="str">
        <f t="shared" si="1"/>
        <v>Wednesday</v>
      </c>
      <c r="D17" s="31"/>
      <c r="E17" s="32"/>
      <c r="F17" s="32"/>
      <c r="G17" s="32"/>
      <c r="H17" s="32" t="str">
        <f t="shared" si="2"/>
        <v>0</v>
      </c>
      <c r="I17" s="32" t="str">
        <f t="shared" si="3"/>
        <v/>
      </c>
      <c r="J17" s="32" t="str">
        <f t="shared" si="13"/>
        <v>#DIV/0!</v>
      </c>
      <c r="K17" s="36"/>
      <c r="L17" s="20"/>
      <c r="M17" s="35" t="str">
        <f t="shared" si="11"/>
        <v>3/13/2019</v>
      </c>
      <c r="N17" s="30" t="str">
        <f t="shared" si="4"/>
        <v>Wednesday</v>
      </c>
      <c r="O17" s="31"/>
      <c r="P17" s="32"/>
      <c r="Q17" s="32"/>
      <c r="R17" s="32"/>
      <c r="S17" s="32" t="str">
        <f t="shared" si="5"/>
        <v>0</v>
      </c>
      <c r="T17" s="32" t="str">
        <f t="shared" si="6"/>
        <v/>
      </c>
      <c r="U17" s="32" t="str">
        <f t="shared" si="14"/>
        <v>#DIV/0!</v>
      </c>
      <c r="V17" s="36"/>
      <c r="W17" s="20"/>
      <c r="X17" s="35" t="str">
        <f t="shared" si="12"/>
        <v>4/13/2019</v>
      </c>
      <c r="Y17" s="30" t="str">
        <f t="shared" si="7"/>
        <v>Saturday</v>
      </c>
      <c r="Z17" s="31"/>
      <c r="AA17" s="32"/>
      <c r="AB17" s="32"/>
      <c r="AC17" s="32"/>
      <c r="AD17" s="32" t="str">
        <f t="shared" si="8"/>
        <v>0</v>
      </c>
      <c r="AE17" s="32" t="str">
        <f t="shared" si="9"/>
        <v/>
      </c>
      <c r="AF17" s="32" t="str">
        <f t="shared" si="15"/>
        <v>#DIV/0!</v>
      </c>
      <c r="AG17" s="36"/>
    </row>
    <row r="18" ht="19.5" customHeight="1">
      <c r="A18" s="20"/>
      <c r="B18" s="35" t="str">
        <f t="shared" si="10"/>
        <v>2/14/2019</v>
      </c>
      <c r="C18" s="30" t="str">
        <f t="shared" si="1"/>
        <v>Thursday</v>
      </c>
      <c r="D18" s="31"/>
      <c r="E18" s="32"/>
      <c r="F18" s="32"/>
      <c r="G18" s="32"/>
      <c r="H18" s="32" t="str">
        <f t="shared" si="2"/>
        <v>0</v>
      </c>
      <c r="I18" s="32" t="str">
        <f t="shared" si="3"/>
        <v/>
      </c>
      <c r="J18" s="32" t="str">
        <f t="shared" si="13"/>
        <v>#DIV/0!</v>
      </c>
      <c r="K18" s="36"/>
      <c r="L18" s="20"/>
      <c r="M18" s="35" t="str">
        <f t="shared" si="11"/>
        <v>3/14/2019</v>
      </c>
      <c r="N18" s="30" t="str">
        <f t="shared" si="4"/>
        <v>Thursday</v>
      </c>
      <c r="O18" s="31"/>
      <c r="P18" s="32"/>
      <c r="Q18" s="32"/>
      <c r="R18" s="32"/>
      <c r="S18" s="32" t="str">
        <f t="shared" si="5"/>
        <v>0</v>
      </c>
      <c r="T18" s="32" t="str">
        <f t="shared" si="6"/>
        <v/>
      </c>
      <c r="U18" s="32" t="str">
        <f t="shared" si="14"/>
        <v>#DIV/0!</v>
      </c>
      <c r="V18" s="36"/>
      <c r="W18" s="20"/>
      <c r="X18" s="35" t="str">
        <f t="shared" si="12"/>
        <v>4/14/2019</v>
      </c>
      <c r="Y18" s="30" t="str">
        <f t="shared" si="7"/>
        <v>Sunday</v>
      </c>
      <c r="Z18" s="31"/>
      <c r="AA18" s="32"/>
      <c r="AB18" s="32"/>
      <c r="AC18" s="32"/>
      <c r="AD18" s="32" t="str">
        <f t="shared" si="8"/>
        <v>0</v>
      </c>
      <c r="AE18" s="32" t="str">
        <f t="shared" si="9"/>
        <v/>
      </c>
      <c r="AF18" s="32" t="str">
        <f t="shared" si="15"/>
        <v>#DIV/0!</v>
      </c>
      <c r="AG18" s="36"/>
    </row>
    <row r="19" ht="19.5" customHeight="1">
      <c r="A19" s="20"/>
      <c r="B19" s="35" t="str">
        <f t="shared" si="10"/>
        <v>2/15/2019</v>
      </c>
      <c r="C19" s="30" t="str">
        <f t="shared" si="1"/>
        <v>Friday</v>
      </c>
      <c r="D19" s="31"/>
      <c r="E19" s="32"/>
      <c r="F19" s="32"/>
      <c r="G19" s="32"/>
      <c r="H19" s="32" t="str">
        <f t="shared" si="2"/>
        <v>0</v>
      </c>
      <c r="I19" s="32" t="str">
        <f t="shared" si="3"/>
        <v/>
      </c>
      <c r="J19" s="32" t="str">
        <f t="shared" si="13"/>
        <v>#DIV/0!</v>
      </c>
      <c r="K19" s="36"/>
      <c r="L19" s="20"/>
      <c r="M19" s="35" t="str">
        <f t="shared" si="11"/>
        <v>3/15/2019</v>
      </c>
      <c r="N19" s="30" t="str">
        <f t="shared" si="4"/>
        <v>Friday</v>
      </c>
      <c r="O19" s="31"/>
      <c r="P19" s="32"/>
      <c r="Q19" s="32"/>
      <c r="R19" s="32"/>
      <c r="S19" s="32" t="str">
        <f t="shared" si="5"/>
        <v>0</v>
      </c>
      <c r="T19" s="32" t="str">
        <f t="shared" si="6"/>
        <v/>
      </c>
      <c r="U19" s="32" t="str">
        <f t="shared" si="14"/>
        <v>#DIV/0!</v>
      </c>
      <c r="V19" s="36"/>
      <c r="W19" s="20"/>
      <c r="X19" s="35" t="str">
        <f t="shared" si="12"/>
        <v>4/15/2019</v>
      </c>
      <c r="Y19" s="30" t="str">
        <f t="shared" si="7"/>
        <v>Monday</v>
      </c>
      <c r="Z19" s="31"/>
      <c r="AA19" s="32"/>
      <c r="AB19" s="32"/>
      <c r="AC19" s="32"/>
      <c r="AD19" s="32" t="str">
        <f t="shared" si="8"/>
        <v>0</v>
      </c>
      <c r="AE19" s="32" t="str">
        <f t="shared" si="9"/>
        <v/>
      </c>
      <c r="AF19" s="32" t="str">
        <f t="shared" si="15"/>
        <v>#DIV/0!</v>
      </c>
      <c r="AG19" s="36"/>
    </row>
    <row r="20" ht="19.5" customHeight="1">
      <c r="A20" s="20"/>
      <c r="B20" s="35" t="str">
        <f t="shared" si="10"/>
        <v>2/16/2019</v>
      </c>
      <c r="C20" s="30" t="str">
        <f t="shared" si="1"/>
        <v>Saturday</v>
      </c>
      <c r="D20" s="31"/>
      <c r="E20" s="32"/>
      <c r="F20" s="32"/>
      <c r="G20" s="32"/>
      <c r="H20" s="32" t="str">
        <f t="shared" si="2"/>
        <v>0</v>
      </c>
      <c r="I20" s="32" t="str">
        <f t="shared" si="3"/>
        <v/>
      </c>
      <c r="J20" s="32" t="str">
        <f t="shared" si="13"/>
        <v>#DIV/0!</v>
      </c>
      <c r="K20" s="36"/>
      <c r="L20" s="20"/>
      <c r="M20" s="35" t="str">
        <f t="shared" si="11"/>
        <v>3/16/2019</v>
      </c>
      <c r="N20" s="30" t="str">
        <f t="shared" si="4"/>
        <v>Saturday</v>
      </c>
      <c r="O20" s="31"/>
      <c r="P20" s="32"/>
      <c r="Q20" s="32"/>
      <c r="R20" s="32"/>
      <c r="S20" s="32" t="str">
        <f t="shared" si="5"/>
        <v>0</v>
      </c>
      <c r="T20" s="32" t="str">
        <f t="shared" si="6"/>
        <v/>
      </c>
      <c r="U20" s="32" t="str">
        <f t="shared" si="14"/>
        <v>#DIV/0!</v>
      </c>
      <c r="V20" s="36"/>
      <c r="W20" s="20"/>
      <c r="X20" s="35" t="str">
        <f t="shared" si="12"/>
        <v>4/16/2019</v>
      </c>
      <c r="Y20" s="30" t="str">
        <f t="shared" si="7"/>
        <v>Tuesday</v>
      </c>
      <c r="Z20" s="31"/>
      <c r="AA20" s="32"/>
      <c r="AB20" s="32"/>
      <c r="AC20" s="32"/>
      <c r="AD20" s="32" t="str">
        <f t="shared" si="8"/>
        <v>0</v>
      </c>
      <c r="AE20" s="32" t="str">
        <f t="shared" si="9"/>
        <v/>
      </c>
      <c r="AF20" s="32" t="str">
        <f t="shared" si="15"/>
        <v>#DIV/0!</v>
      </c>
      <c r="AG20" s="36"/>
    </row>
    <row r="21" ht="19.5" customHeight="1">
      <c r="A21" s="20"/>
      <c r="B21" s="35" t="str">
        <f t="shared" si="10"/>
        <v>2/17/2019</v>
      </c>
      <c r="C21" s="30" t="str">
        <f t="shared" si="1"/>
        <v>Sunday</v>
      </c>
      <c r="D21" s="31"/>
      <c r="E21" s="32"/>
      <c r="F21" s="32"/>
      <c r="G21" s="32"/>
      <c r="H21" s="32" t="str">
        <f t="shared" si="2"/>
        <v>0</v>
      </c>
      <c r="I21" s="32" t="str">
        <f t="shared" si="3"/>
        <v/>
      </c>
      <c r="J21" s="32" t="str">
        <f t="shared" si="13"/>
        <v>#DIV/0!</v>
      </c>
      <c r="K21" s="36"/>
      <c r="L21" s="20"/>
      <c r="M21" s="35" t="str">
        <f t="shared" si="11"/>
        <v>3/17/2019</v>
      </c>
      <c r="N21" s="30" t="str">
        <f t="shared" si="4"/>
        <v>Sunday</v>
      </c>
      <c r="O21" s="31"/>
      <c r="P21" s="32"/>
      <c r="Q21" s="32"/>
      <c r="R21" s="32"/>
      <c r="S21" s="32" t="str">
        <f t="shared" si="5"/>
        <v>0</v>
      </c>
      <c r="T21" s="32" t="str">
        <f t="shared" si="6"/>
        <v/>
      </c>
      <c r="U21" s="32" t="str">
        <f t="shared" si="14"/>
        <v>#DIV/0!</v>
      </c>
      <c r="V21" s="36"/>
      <c r="W21" s="20"/>
      <c r="X21" s="35" t="str">
        <f t="shared" si="12"/>
        <v>4/17/2019</v>
      </c>
      <c r="Y21" s="30" t="str">
        <f t="shared" si="7"/>
        <v>Wednesday</v>
      </c>
      <c r="Z21" s="31"/>
      <c r="AA21" s="32"/>
      <c r="AB21" s="32"/>
      <c r="AC21" s="32"/>
      <c r="AD21" s="32" t="str">
        <f t="shared" si="8"/>
        <v>0</v>
      </c>
      <c r="AE21" s="32" t="str">
        <f t="shared" si="9"/>
        <v/>
      </c>
      <c r="AF21" s="32" t="str">
        <f t="shared" si="15"/>
        <v>#DIV/0!</v>
      </c>
      <c r="AG21" s="36"/>
    </row>
    <row r="22" ht="19.5" customHeight="1">
      <c r="A22" s="20"/>
      <c r="B22" s="35" t="str">
        <f t="shared" si="10"/>
        <v>2/18/2019</v>
      </c>
      <c r="C22" s="30" t="str">
        <f t="shared" si="1"/>
        <v>Monday</v>
      </c>
      <c r="D22" s="31"/>
      <c r="E22" s="32"/>
      <c r="F22" s="32"/>
      <c r="G22" s="32"/>
      <c r="H22" s="32" t="str">
        <f t="shared" si="2"/>
        <v>0</v>
      </c>
      <c r="I22" s="32" t="str">
        <f t="shared" si="3"/>
        <v/>
      </c>
      <c r="J22" s="32" t="str">
        <f t="shared" si="13"/>
        <v>#DIV/0!</v>
      </c>
      <c r="K22" s="36"/>
      <c r="L22" s="20"/>
      <c r="M22" s="35" t="str">
        <f t="shared" si="11"/>
        <v>3/18/2019</v>
      </c>
      <c r="N22" s="30" t="str">
        <f t="shared" si="4"/>
        <v>Monday</v>
      </c>
      <c r="O22" s="31"/>
      <c r="P22" s="32"/>
      <c r="Q22" s="32"/>
      <c r="R22" s="32"/>
      <c r="S22" s="32" t="str">
        <f t="shared" si="5"/>
        <v>0</v>
      </c>
      <c r="T22" s="32" t="str">
        <f t="shared" si="6"/>
        <v/>
      </c>
      <c r="U22" s="32" t="str">
        <f t="shared" si="14"/>
        <v>#DIV/0!</v>
      </c>
      <c r="V22" s="36"/>
      <c r="W22" s="20"/>
      <c r="X22" s="35" t="str">
        <f t="shared" si="12"/>
        <v>4/18/2019</v>
      </c>
      <c r="Y22" s="30" t="str">
        <f t="shared" si="7"/>
        <v>Thursday</v>
      </c>
      <c r="Z22" s="31"/>
      <c r="AA22" s="32"/>
      <c r="AB22" s="32"/>
      <c r="AC22" s="32"/>
      <c r="AD22" s="32" t="str">
        <f t="shared" si="8"/>
        <v>0</v>
      </c>
      <c r="AE22" s="32" t="str">
        <f t="shared" si="9"/>
        <v/>
      </c>
      <c r="AF22" s="32" t="str">
        <f t="shared" si="15"/>
        <v>#DIV/0!</v>
      </c>
      <c r="AG22" s="36"/>
    </row>
    <row r="23" ht="19.5" customHeight="1">
      <c r="A23" s="20"/>
      <c r="B23" s="35" t="str">
        <f t="shared" si="10"/>
        <v>2/19/2019</v>
      </c>
      <c r="C23" s="30" t="str">
        <f t="shared" si="1"/>
        <v>Tuesday</v>
      </c>
      <c r="D23" s="31"/>
      <c r="E23" s="32"/>
      <c r="F23" s="32"/>
      <c r="G23" s="32"/>
      <c r="H23" s="32" t="str">
        <f t="shared" si="2"/>
        <v>0</v>
      </c>
      <c r="I23" s="32" t="str">
        <f t="shared" si="3"/>
        <v/>
      </c>
      <c r="J23" s="32" t="str">
        <f t="shared" si="13"/>
        <v>#DIV/0!</v>
      </c>
      <c r="K23" s="36"/>
      <c r="L23" s="20"/>
      <c r="M23" s="35" t="str">
        <f t="shared" si="11"/>
        <v>3/19/2019</v>
      </c>
      <c r="N23" s="30" t="str">
        <f t="shared" si="4"/>
        <v>Tuesday</v>
      </c>
      <c r="O23" s="31"/>
      <c r="P23" s="32"/>
      <c r="Q23" s="32"/>
      <c r="R23" s="32"/>
      <c r="S23" s="32" t="str">
        <f t="shared" si="5"/>
        <v>0</v>
      </c>
      <c r="T23" s="32" t="str">
        <f t="shared" si="6"/>
        <v/>
      </c>
      <c r="U23" s="32" t="str">
        <f t="shared" si="14"/>
        <v>#DIV/0!</v>
      </c>
      <c r="V23" s="36"/>
      <c r="W23" s="20"/>
      <c r="X23" s="35" t="str">
        <f t="shared" si="12"/>
        <v>4/19/2019</v>
      </c>
      <c r="Y23" s="30" t="str">
        <f t="shared" si="7"/>
        <v>Friday</v>
      </c>
      <c r="Z23" s="31"/>
      <c r="AA23" s="32"/>
      <c r="AB23" s="32"/>
      <c r="AC23" s="32"/>
      <c r="AD23" s="32" t="str">
        <f t="shared" si="8"/>
        <v>0</v>
      </c>
      <c r="AE23" s="32" t="str">
        <f t="shared" si="9"/>
        <v/>
      </c>
      <c r="AF23" s="32" t="str">
        <f t="shared" si="15"/>
        <v>#DIV/0!</v>
      </c>
      <c r="AG23" s="36"/>
    </row>
    <row r="24" ht="19.5" customHeight="1">
      <c r="A24" s="20"/>
      <c r="B24" s="35" t="str">
        <f t="shared" si="10"/>
        <v>2/20/2019</v>
      </c>
      <c r="C24" s="30" t="str">
        <f t="shared" si="1"/>
        <v>Wednesday</v>
      </c>
      <c r="D24" s="31"/>
      <c r="E24" s="32"/>
      <c r="F24" s="32"/>
      <c r="G24" s="32"/>
      <c r="H24" s="32" t="str">
        <f t="shared" si="2"/>
        <v>0</v>
      </c>
      <c r="I24" s="32" t="str">
        <f t="shared" si="3"/>
        <v/>
      </c>
      <c r="J24" s="32" t="str">
        <f t="shared" si="13"/>
        <v>#DIV/0!</v>
      </c>
      <c r="K24" s="36"/>
      <c r="L24" s="20"/>
      <c r="M24" s="35" t="str">
        <f t="shared" si="11"/>
        <v>3/20/2019</v>
      </c>
      <c r="N24" s="30" t="str">
        <f t="shared" si="4"/>
        <v>Wednesday</v>
      </c>
      <c r="O24" s="31"/>
      <c r="P24" s="32"/>
      <c r="Q24" s="32"/>
      <c r="R24" s="32"/>
      <c r="S24" s="32" t="str">
        <f t="shared" si="5"/>
        <v>0</v>
      </c>
      <c r="T24" s="32" t="str">
        <f t="shared" si="6"/>
        <v/>
      </c>
      <c r="U24" s="32" t="str">
        <f t="shared" si="14"/>
        <v>#DIV/0!</v>
      </c>
      <c r="V24" s="36"/>
      <c r="W24" s="20"/>
      <c r="X24" s="35" t="str">
        <f t="shared" si="12"/>
        <v>4/20/2019</v>
      </c>
      <c r="Y24" s="30" t="str">
        <f t="shared" si="7"/>
        <v>Saturday</v>
      </c>
      <c r="Z24" s="31"/>
      <c r="AA24" s="32"/>
      <c r="AB24" s="32"/>
      <c r="AC24" s="32"/>
      <c r="AD24" s="32" t="str">
        <f t="shared" si="8"/>
        <v>0</v>
      </c>
      <c r="AE24" s="32" t="str">
        <f t="shared" si="9"/>
        <v/>
      </c>
      <c r="AF24" s="32" t="str">
        <f t="shared" si="15"/>
        <v>#DIV/0!</v>
      </c>
      <c r="AG24" s="36"/>
    </row>
    <row r="25" ht="19.5" customHeight="1">
      <c r="A25" s="20"/>
      <c r="B25" s="35" t="str">
        <f t="shared" si="10"/>
        <v>2/21/2019</v>
      </c>
      <c r="C25" s="30" t="str">
        <f t="shared" si="1"/>
        <v>Thursday</v>
      </c>
      <c r="D25" s="31"/>
      <c r="E25" s="32"/>
      <c r="F25" s="32"/>
      <c r="G25" s="32"/>
      <c r="H25" s="32" t="str">
        <f t="shared" si="2"/>
        <v>0</v>
      </c>
      <c r="I25" s="32" t="str">
        <f t="shared" si="3"/>
        <v/>
      </c>
      <c r="J25" s="32" t="str">
        <f t="shared" si="13"/>
        <v>#DIV/0!</v>
      </c>
      <c r="K25" s="36"/>
      <c r="L25" s="20"/>
      <c r="M25" s="35" t="str">
        <f t="shared" si="11"/>
        <v>3/21/2019</v>
      </c>
      <c r="N25" s="30" t="str">
        <f t="shared" si="4"/>
        <v>Thursday</v>
      </c>
      <c r="O25" s="31"/>
      <c r="P25" s="32"/>
      <c r="Q25" s="32"/>
      <c r="R25" s="32"/>
      <c r="S25" s="32" t="str">
        <f t="shared" si="5"/>
        <v>0</v>
      </c>
      <c r="T25" s="32" t="str">
        <f t="shared" si="6"/>
        <v/>
      </c>
      <c r="U25" s="32" t="str">
        <f t="shared" si="14"/>
        <v>#DIV/0!</v>
      </c>
      <c r="V25" s="36"/>
      <c r="W25" s="20"/>
      <c r="X25" s="35" t="str">
        <f t="shared" si="12"/>
        <v>4/21/2019</v>
      </c>
      <c r="Y25" s="30" t="str">
        <f t="shared" si="7"/>
        <v>Sunday</v>
      </c>
      <c r="Z25" s="31"/>
      <c r="AA25" s="32"/>
      <c r="AB25" s="32"/>
      <c r="AC25" s="32"/>
      <c r="AD25" s="32" t="str">
        <f t="shared" si="8"/>
        <v>0</v>
      </c>
      <c r="AE25" s="32" t="str">
        <f t="shared" si="9"/>
        <v/>
      </c>
      <c r="AF25" s="32" t="str">
        <f t="shared" si="15"/>
        <v>#DIV/0!</v>
      </c>
      <c r="AG25" s="36"/>
    </row>
    <row r="26" ht="19.5" customHeight="1">
      <c r="A26" s="20"/>
      <c r="B26" s="35" t="str">
        <f t="shared" si="10"/>
        <v>2/22/2019</v>
      </c>
      <c r="C26" s="30" t="str">
        <f t="shared" si="1"/>
        <v>Friday</v>
      </c>
      <c r="D26" s="31"/>
      <c r="E26" s="32"/>
      <c r="F26" s="32"/>
      <c r="G26" s="32"/>
      <c r="H26" s="32" t="str">
        <f t="shared" si="2"/>
        <v>0</v>
      </c>
      <c r="I26" s="32" t="str">
        <f t="shared" si="3"/>
        <v/>
      </c>
      <c r="J26" s="32" t="str">
        <f t="shared" si="13"/>
        <v>#DIV/0!</v>
      </c>
      <c r="K26" s="36"/>
      <c r="L26" s="20"/>
      <c r="M26" s="35" t="str">
        <f t="shared" si="11"/>
        <v>3/22/2019</v>
      </c>
      <c r="N26" s="30" t="str">
        <f t="shared" si="4"/>
        <v>Friday</v>
      </c>
      <c r="O26" s="31"/>
      <c r="P26" s="32"/>
      <c r="Q26" s="32"/>
      <c r="R26" s="32"/>
      <c r="S26" s="32" t="str">
        <f t="shared" si="5"/>
        <v>0</v>
      </c>
      <c r="T26" s="32" t="str">
        <f t="shared" si="6"/>
        <v/>
      </c>
      <c r="U26" s="32" t="str">
        <f t="shared" si="14"/>
        <v>#DIV/0!</v>
      </c>
      <c r="V26" s="36"/>
      <c r="W26" s="20"/>
      <c r="X26" s="35" t="str">
        <f t="shared" si="12"/>
        <v>4/22/2019</v>
      </c>
      <c r="Y26" s="30" t="str">
        <f t="shared" si="7"/>
        <v>Monday</v>
      </c>
      <c r="Z26" s="31"/>
      <c r="AA26" s="32"/>
      <c r="AB26" s="32"/>
      <c r="AC26" s="32"/>
      <c r="AD26" s="32" t="str">
        <f t="shared" si="8"/>
        <v>0</v>
      </c>
      <c r="AE26" s="32" t="str">
        <f t="shared" si="9"/>
        <v/>
      </c>
      <c r="AF26" s="32" t="str">
        <f t="shared" si="15"/>
        <v>#DIV/0!</v>
      </c>
      <c r="AG26" s="36"/>
    </row>
    <row r="27" ht="19.5" customHeight="1">
      <c r="A27" s="20"/>
      <c r="B27" s="35" t="str">
        <f t="shared" si="10"/>
        <v>2/23/2019</v>
      </c>
      <c r="C27" s="30" t="str">
        <f t="shared" si="1"/>
        <v>Saturday</v>
      </c>
      <c r="D27" s="31"/>
      <c r="E27" s="32"/>
      <c r="F27" s="32"/>
      <c r="G27" s="32"/>
      <c r="H27" s="32" t="str">
        <f t="shared" si="2"/>
        <v>0</v>
      </c>
      <c r="I27" s="32" t="str">
        <f t="shared" si="3"/>
        <v/>
      </c>
      <c r="J27" s="32" t="str">
        <f t="shared" si="13"/>
        <v>#DIV/0!</v>
      </c>
      <c r="K27" s="36"/>
      <c r="L27" s="20"/>
      <c r="M27" s="35" t="str">
        <f t="shared" si="11"/>
        <v>3/23/2019</v>
      </c>
      <c r="N27" s="30" t="str">
        <f t="shared" si="4"/>
        <v>Saturday</v>
      </c>
      <c r="O27" s="31"/>
      <c r="P27" s="32"/>
      <c r="Q27" s="32"/>
      <c r="R27" s="32"/>
      <c r="S27" s="32" t="str">
        <f t="shared" si="5"/>
        <v>0</v>
      </c>
      <c r="T27" s="32" t="str">
        <f t="shared" si="6"/>
        <v/>
      </c>
      <c r="U27" s="32" t="str">
        <f t="shared" si="14"/>
        <v>#DIV/0!</v>
      </c>
      <c r="V27" s="36"/>
      <c r="W27" s="20"/>
      <c r="X27" s="35" t="str">
        <f t="shared" si="12"/>
        <v>4/23/2019</v>
      </c>
      <c r="Y27" s="30" t="str">
        <f t="shared" si="7"/>
        <v>Tuesday</v>
      </c>
      <c r="Z27" s="31"/>
      <c r="AA27" s="32"/>
      <c r="AB27" s="32"/>
      <c r="AC27" s="32"/>
      <c r="AD27" s="32" t="str">
        <f t="shared" si="8"/>
        <v>0</v>
      </c>
      <c r="AE27" s="32" t="str">
        <f t="shared" si="9"/>
        <v/>
      </c>
      <c r="AF27" s="32" t="str">
        <f t="shared" si="15"/>
        <v>#DIV/0!</v>
      </c>
      <c r="AG27" s="36"/>
    </row>
    <row r="28" ht="19.5" customHeight="1">
      <c r="A28" s="20"/>
      <c r="B28" s="35" t="str">
        <f t="shared" si="10"/>
        <v>2/24/2019</v>
      </c>
      <c r="C28" s="30" t="str">
        <f t="shared" si="1"/>
        <v>Sunday</v>
      </c>
      <c r="D28" s="31"/>
      <c r="E28" s="32"/>
      <c r="F28" s="32"/>
      <c r="G28" s="32"/>
      <c r="H28" s="32" t="str">
        <f t="shared" si="2"/>
        <v>0</v>
      </c>
      <c r="I28" s="32" t="str">
        <f t="shared" si="3"/>
        <v/>
      </c>
      <c r="J28" s="32" t="str">
        <f t="shared" si="13"/>
        <v>#DIV/0!</v>
      </c>
      <c r="K28" s="36"/>
      <c r="L28" s="20"/>
      <c r="M28" s="35" t="str">
        <f t="shared" si="11"/>
        <v>3/24/2019</v>
      </c>
      <c r="N28" s="30" t="str">
        <f t="shared" si="4"/>
        <v>Sunday</v>
      </c>
      <c r="O28" s="31"/>
      <c r="P28" s="32"/>
      <c r="Q28" s="32"/>
      <c r="R28" s="32"/>
      <c r="S28" s="32" t="str">
        <f t="shared" si="5"/>
        <v>0</v>
      </c>
      <c r="T28" s="32" t="str">
        <f t="shared" si="6"/>
        <v/>
      </c>
      <c r="U28" s="32" t="str">
        <f t="shared" si="14"/>
        <v>#DIV/0!</v>
      </c>
      <c r="V28" s="36"/>
      <c r="W28" s="20"/>
      <c r="X28" s="35" t="str">
        <f t="shared" si="12"/>
        <v>4/24/2019</v>
      </c>
      <c r="Y28" s="30" t="str">
        <f t="shared" si="7"/>
        <v>Wednesday</v>
      </c>
      <c r="Z28" s="31"/>
      <c r="AA28" s="32"/>
      <c r="AB28" s="32"/>
      <c r="AC28" s="32"/>
      <c r="AD28" s="32" t="str">
        <f t="shared" si="8"/>
        <v>0</v>
      </c>
      <c r="AE28" s="32" t="str">
        <f t="shared" si="9"/>
        <v/>
      </c>
      <c r="AF28" s="32" t="str">
        <f t="shared" si="15"/>
        <v>#DIV/0!</v>
      </c>
      <c r="AG28" s="36"/>
    </row>
    <row r="29" ht="19.5" customHeight="1">
      <c r="A29" s="20"/>
      <c r="B29" s="35" t="str">
        <f t="shared" si="10"/>
        <v>2/25/2019</v>
      </c>
      <c r="C29" s="30" t="str">
        <f t="shared" si="1"/>
        <v>Monday</v>
      </c>
      <c r="D29" s="31"/>
      <c r="E29" s="32"/>
      <c r="F29" s="32"/>
      <c r="G29" s="32"/>
      <c r="H29" s="32" t="str">
        <f t="shared" si="2"/>
        <v>0</v>
      </c>
      <c r="I29" s="32" t="str">
        <f t="shared" si="3"/>
        <v/>
      </c>
      <c r="J29" s="32" t="str">
        <f t="shared" si="13"/>
        <v>#DIV/0!</v>
      </c>
      <c r="K29" s="36"/>
      <c r="L29" s="20"/>
      <c r="M29" s="35" t="str">
        <f t="shared" si="11"/>
        <v>3/25/2019</v>
      </c>
      <c r="N29" s="30" t="str">
        <f t="shared" si="4"/>
        <v>Monday</v>
      </c>
      <c r="O29" s="31"/>
      <c r="P29" s="32"/>
      <c r="Q29" s="32"/>
      <c r="R29" s="32"/>
      <c r="S29" s="32" t="str">
        <f t="shared" si="5"/>
        <v>0</v>
      </c>
      <c r="T29" s="32" t="str">
        <f t="shared" si="6"/>
        <v/>
      </c>
      <c r="U29" s="32" t="str">
        <f t="shared" si="14"/>
        <v>#DIV/0!</v>
      </c>
      <c r="V29" s="36"/>
      <c r="W29" s="20"/>
      <c r="X29" s="35" t="str">
        <f t="shared" si="12"/>
        <v>4/25/2019</v>
      </c>
      <c r="Y29" s="30" t="str">
        <f t="shared" si="7"/>
        <v>Thursday</v>
      </c>
      <c r="Z29" s="31"/>
      <c r="AA29" s="32"/>
      <c r="AB29" s="32"/>
      <c r="AC29" s="32"/>
      <c r="AD29" s="32" t="str">
        <f t="shared" si="8"/>
        <v>0</v>
      </c>
      <c r="AE29" s="32" t="str">
        <f t="shared" si="9"/>
        <v/>
      </c>
      <c r="AF29" s="32" t="str">
        <f t="shared" si="15"/>
        <v>#DIV/0!</v>
      </c>
      <c r="AG29" s="36"/>
    </row>
    <row r="30" ht="19.5" customHeight="1">
      <c r="A30" s="20"/>
      <c r="B30" s="35" t="str">
        <f t="shared" si="10"/>
        <v>2/26/2019</v>
      </c>
      <c r="C30" s="30" t="str">
        <f t="shared" si="1"/>
        <v>Tuesday</v>
      </c>
      <c r="D30" s="31"/>
      <c r="E30" s="32"/>
      <c r="F30" s="32"/>
      <c r="G30" s="32"/>
      <c r="H30" s="32" t="str">
        <f t="shared" si="2"/>
        <v>0</v>
      </c>
      <c r="I30" s="32" t="str">
        <f t="shared" si="3"/>
        <v/>
      </c>
      <c r="J30" s="32" t="str">
        <f t="shared" si="13"/>
        <v>#DIV/0!</v>
      </c>
      <c r="K30" s="36"/>
      <c r="L30" s="20"/>
      <c r="M30" s="35" t="str">
        <f t="shared" si="11"/>
        <v>3/26/2019</v>
      </c>
      <c r="N30" s="30" t="str">
        <f t="shared" si="4"/>
        <v>Tuesday</v>
      </c>
      <c r="O30" s="31"/>
      <c r="P30" s="32"/>
      <c r="Q30" s="32"/>
      <c r="R30" s="32"/>
      <c r="S30" s="32" t="str">
        <f t="shared" si="5"/>
        <v>0</v>
      </c>
      <c r="T30" s="32" t="str">
        <f t="shared" si="6"/>
        <v/>
      </c>
      <c r="U30" s="32" t="str">
        <f t="shared" si="14"/>
        <v>#DIV/0!</v>
      </c>
      <c r="V30" s="36"/>
      <c r="W30" s="20"/>
      <c r="X30" s="35" t="str">
        <f t="shared" si="12"/>
        <v>4/26/2019</v>
      </c>
      <c r="Y30" s="30" t="str">
        <f t="shared" si="7"/>
        <v>Friday</v>
      </c>
      <c r="Z30" s="31"/>
      <c r="AA30" s="32"/>
      <c r="AB30" s="32"/>
      <c r="AC30" s="32"/>
      <c r="AD30" s="32" t="str">
        <f t="shared" si="8"/>
        <v>0</v>
      </c>
      <c r="AE30" s="32" t="str">
        <f t="shared" si="9"/>
        <v/>
      </c>
      <c r="AF30" s="32" t="str">
        <f t="shared" si="15"/>
        <v>#DIV/0!</v>
      </c>
      <c r="AG30" s="36"/>
    </row>
    <row r="31" ht="19.5" customHeight="1">
      <c r="A31" s="20"/>
      <c r="B31" s="35" t="str">
        <f t="shared" si="10"/>
        <v>2/27/2019</v>
      </c>
      <c r="C31" s="30" t="str">
        <f t="shared" si="1"/>
        <v>Wednesday</v>
      </c>
      <c r="D31" s="31"/>
      <c r="E31" s="32"/>
      <c r="F31" s="32"/>
      <c r="G31" s="32"/>
      <c r="H31" s="32" t="str">
        <f t="shared" si="2"/>
        <v>0</v>
      </c>
      <c r="I31" s="32" t="str">
        <f t="shared" si="3"/>
        <v/>
      </c>
      <c r="J31" s="32" t="str">
        <f t="shared" si="13"/>
        <v>#DIV/0!</v>
      </c>
      <c r="K31" s="36"/>
      <c r="L31" s="20"/>
      <c r="M31" s="35" t="str">
        <f t="shared" si="11"/>
        <v>3/27/2019</v>
      </c>
      <c r="N31" s="30" t="str">
        <f t="shared" si="4"/>
        <v>Wednesday</v>
      </c>
      <c r="O31" s="31"/>
      <c r="P31" s="32"/>
      <c r="Q31" s="32"/>
      <c r="R31" s="32"/>
      <c r="S31" s="32" t="str">
        <f t="shared" si="5"/>
        <v>0</v>
      </c>
      <c r="T31" s="32" t="str">
        <f t="shared" si="6"/>
        <v/>
      </c>
      <c r="U31" s="32" t="str">
        <f t="shared" si="14"/>
        <v>#DIV/0!</v>
      </c>
      <c r="V31" s="36"/>
      <c r="W31" s="20"/>
      <c r="X31" s="35" t="str">
        <f t="shared" si="12"/>
        <v>4/27/2019</v>
      </c>
      <c r="Y31" s="30" t="str">
        <f t="shared" si="7"/>
        <v>Saturday</v>
      </c>
      <c r="Z31" s="31"/>
      <c r="AA31" s="32"/>
      <c r="AB31" s="32"/>
      <c r="AC31" s="32"/>
      <c r="AD31" s="32" t="str">
        <f t="shared" si="8"/>
        <v>0</v>
      </c>
      <c r="AE31" s="32" t="str">
        <f t="shared" si="9"/>
        <v/>
      </c>
      <c r="AF31" s="32" t="str">
        <f t="shared" si="15"/>
        <v>#DIV/0!</v>
      </c>
      <c r="AG31" s="36"/>
    </row>
    <row r="32" ht="19.5" customHeight="1">
      <c r="A32" s="20"/>
      <c r="B32" s="35" t="str">
        <f t="shared" si="10"/>
        <v>2/28/2019</v>
      </c>
      <c r="C32" s="30" t="str">
        <f t="shared" si="1"/>
        <v>Thursday</v>
      </c>
      <c r="D32" s="31"/>
      <c r="E32" s="32"/>
      <c r="F32" s="32"/>
      <c r="G32" s="32"/>
      <c r="H32" s="32" t="str">
        <f t="shared" si="2"/>
        <v>0</v>
      </c>
      <c r="I32" s="32" t="str">
        <f t="shared" si="3"/>
        <v/>
      </c>
      <c r="J32" s="32" t="str">
        <f t="shared" si="13"/>
        <v>#DIV/0!</v>
      </c>
      <c r="K32" s="36"/>
      <c r="L32" s="20"/>
      <c r="M32" s="35" t="str">
        <f t="shared" si="11"/>
        <v>3/28/2019</v>
      </c>
      <c r="N32" s="30" t="str">
        <f t="shared" si="4"/>
        <v>Thursday</v>
      </c>
      <c r="O32" s="31"/>
      <c r="P32" s="32"/>
      <c r="Q32" s="32"/>
      <c r="R32" s="32"/>
      <c r="S32" s="32" t="str">
        <f t="shared" si="5"/>
        <v>0</v>
      </c>
      <c r="T32" s="32" t="str">
        <f t="shared" si="6"/>
        <v/>
      </c>
      <c r="U32" s="32" t="str">
        <f t="shared" si="14"/>
        <v>#DIV/0!</v>
      </c>
      <c r="V32" s="36"/>
      <c r="W32" s="20"/>
      <c r="X32" s="35" t="str">
        <f t="shared" si="12"/>
        <v>4/28/2019</v>
      </c>
      <c r="Y32" s="30" t="str">
        <f t="shared" si="7"/>
        <v>Sunday</v>
      </c>
      <c r="Z32" s="31"/>
      <c r="AA32" s="32"/>
      <c r="AB32" s="32"/>
      <c r="AC32" s="32"/>
      <c r="AD32" s="32" t="str">
        <f t="shared" si="8"/>
        <v>0</v>
      </c>
      <c r="AE32" s="32" t="str">
        <f t="shared" si="9"/>
        <v/>
      </c>
      <c r="AF32" s="32" t="str">
        <f t="shared" si="15"/>
        <v>#DIV/0!</v>
      </c>
      <c r="AG32" s="36"/>
    </row>
    <row r="33" ht="19.5" customHeight="1">
      <c r="A33" s="20"/>
      <c r="B33" s="35" t="str">
        <f t="shared" ref="B33:B35" si="16">IF(B32&lt;&gt;"",IF(MONTH(B32+1)=MONTH(B32),B32+1,""),"")</f>
        <v/>
      </c>
      <c r="C33" s="30" t="str">
        <f t="shared" si="1"/>
        <v/>
      </c>
      <c r="D33" s="31"/>
      <c r="E33" s="32"/>
      <c r="F33" s="32"/>
      <c r="G33" s="32"/>
      <c r="H33" s="32" t="str">
        <f t="shared" ref="H33:H35" si="17">IF(B33&lt;&gt;"", (E33*9)+(F33*4)+(G33*4),"")</f>
        <v/>
      </c>
      <c r="I33" s="32" t="str">
        <f t="shared" ref="I33:I35" si="18">IF(B33&lt;&gt;"",IF(D33&lt;&gt;0,D33/2.204,""),"")</f>
        <v/>
      </c>
      <c r="J33" s="32" t="str">
        <f t="shared" ref="J33:J35" si="19">IF(B33&lt;&gt;"", AVERAGE(I27:I33),"")</f>
        <v/>
      </c>
      <c r="K33" s="36"/>
      <c r="L33" s="20"/>
      <c r="M33" s="35" t="str">
        <f t="shared" ref="M33:M35" si="20">IF(M32&lt;&gt;"",IF(MONTH(M32+1)=MONTH(M32),M32+1,""),"")</f>
        <v>3/29/2019</v>
      </c>
      <c r="N33" s="30" t="str">
        <f t="shared" si="4"/>
        <v>Friday</v>
      </c>
      <c r="O33" s="31"/>
      <c r="P33" s="32"/>
      <c r="Q33" s="32"/>
      <c r="R33" s="32"/>
      <c r="S33" s="32" t="str">
        <f t="shared" ref="S33:S35" si="21">IF(M33&lt;&gt;"", (P33*9)+(Q33*4)+(R33*4),"")</f>
        <v>0</v>
      </c>
      <c r="T33" s="32" t="str">
        <f t="shared" ref="T33:T35" si="22">IF(M33&lt;&gt;"",IF(O33&lt;&gt;0,O33/2.204,""),"")</f>
        <v/>
      </c>
      <c r="U33" s="32" t="str">
        <f t="shared" ref="U33:U35" si="23">IF(M33&lt;&gt;"", AVERAGE(T27:T33),"")</f>
        <v>#DIV/0!</v>
      </c>
      <c r="V33" s="36"/>
      <c r="W33" s="20"/>
      <c r="X33" s="35" t="str">
        <f t="shared" ref="X33:X35" si="24">IF(X32&lt;&gt;"",IF(MONTH(X32+1)=MONTH(X32),X32+1,""),"")</f>
        <v>4/29/2019</v>
      </c>
      <c r="Y33" s="30" t="str">
        <f t="shared" si="7"/>
        <v>Monday</v>
      </c>
      <c r="Z33" s="31"/>
      <c r="AA33" s="32"/>
      <c r="AB33" s="32"/>
      <c r="AC33" s="32"/>
      <c r="AD33" s="32" t="str">
        <f t="shared" ref="AD33:AD35" si="25">IF(X33&lt;&gt;"", (AA33*9)+(AB33*4)+(AC33*4),"")</f>
        <v>0</v>
      </c>
      <c r="AE33" s="32" t="str">
        <f t="shared" ref="AE33:AE35" si="26">IF(X33&lt;&gt;"",IF(Z33&lt;&gt;0,Z33/2.204,""),"")</f>
        <v/>
      </c>
      <c r="AF33" s="32" t="str">
        <f t="shared" ref="AF33:AF35" si="27">IF(X33&lt;&gt;"", AVERAGE(AE27:AE33),"")</f>
        <v>#DIV/0!</v>
      </c>
      <c r="AG33" s="36"/>
    </row>
    <row r="34" ht="19.5" customHeight="1">
      <c r="A34" s="20"/>
      <c r="B34" s="35" t="str">
        <f t="shared" si="16"/>
        <v/>
      </c>
      <c r="C34" s="30" t="str">
        <f t="shared" si="1"/>
        <v/>
      </c>
      <c r="D34" s="31"/>
      <c r="E34" s="32"/>
      <c r="F34" s="32"/>
      <c r="G34" s="32"/>
      <c r="H34" s="32" t="str">
        <f t="shared" si="17"/>
        <v/>
      </c>
      <c r="I34" s="32" t="str">
        <f t="shared" si="18"/>
        <v/>
      </c>
      <c r="J34" s="32" t="str">
        <f t="shared" si="19"/>
        <v/>
      </c>
      <c r="K34" s="36"/>
      <c r="L34" s="20"/>
      <c r="M34" s="35" t="str">
        <f t="shared" si="20"/>
        <v>3/30/2019</v>
      </c>
      <c r="N34" s="30" t="str">
        <f t="shared" si="4"/>
        <v>Saturday</v>
      </c>
      <c r="O34" s="31"/>
      <c r="P34" s="32"/>
      <c r="Q34" s="32"/>
      <c r="R34" s="32"/>
      <c r="S34" s="32" t="str">
        <f t="shared" si="21"/>
        <v>0</v>
      </c>
      <c r="T34" s="32" t="str">
        <f t="shared" si="22"/>
        <v/>
      </c>
      <c r="U34" s="32" t="str">
        <f t="shared" si="23"/>
        <v>#DIV/0!</v>
      </c>
      <c r="V34" s="36"/>
      <c r="W34" s="20"/>
      <c r="X34" s="35" t="str">
        <f t="shared" si="24"/>
        <v>4/30/2019</v>
      </c>
      <c r="Y34" s="30" t="str">
        <f t="shared" si="7"/>
        <v>Tuesday</v>
      </c>
      <c r="Z34" s="31"/>
      <c r="AA34" s="32"/>
      <c r="AB34" s="32"/>
      <c r="AC34" s="32"/>
      <c r="AD34" s="32" t="str">
        <f t="shared" si="25"/>
        <v>0</v>
      </c>
      <c r="AE34" s="32" t="str">
        <f t="shared" si="26"/>
        <v/>
      </c>
      <c r="AF34" s="32" t="str">
        <f t="shared" si="27"/>
        <v>#DIV/0!</v>
      </c>
      <c r="AG34" s="36"/>
    </row>
    <row r="35" ht="19.5" customHeight="1">
      <c r="A35" s="20"/>
      <c r="B35" s="35" t="str">
        <f t="shared" si="16"/>
        <v/>
      </c>
      <c r="C35" s="30" t="str">
        <f t="shared" si="1"/>
        <v/>
      </c>
      <c r="D35" s="31"/>
      <c r="E35" s="32"/>
      <c r="F35" s="32"/>
      <c r="G35" s="32"/>
      <c r="H35" s="32" t="str">
        <f t="shared" si="17"/>
        <v/>
      </c>
      <c r="I35" s="32" t="str">
        <f t="shared" si="18"/>
        <v/>
      </c>
      <c r="J35" s="32" t="str">
        <f t="shared" si="19"/>
        <v/>
      </c>
      <c r="K35" s="36"/>
      <c r="L35" s="20"/>
      <c r="M35" s="35" t="str">
        <f t="shared" si="20"/>
        <v>3/31/2019</v>
      </c>
      <c r="N35" s="30" t="str">
        <f t="shared" si="4"/>
        <v>Sunday</v>
      </c>
      <c r="O35" s="31"/>
      <c r="P35" s="32"/>
      <c r="Q35" s="32"/>
      <c r="R35" s="32"/>
      <c r="S35" s="32" t="str">
        <f t="shared" si="21"/>
        <v>0</v>
      </c>
      <c r="T35" s="32" t="str">
        <f t="shared" si="22"/>
        <v/>
      </c>
      <c r="U35" s="32" t="str">
        <f t="shared" si="23"/>
        <v>#DIV/0!</v>
      </c>
      <c r="V35" s="36"/>
      <c r="W35" s="20"/>
      <c r="X35" s="35" t="str">
        <f t="shared" si="24"/>
        <v/>
      </c>
      <c r="Y35" s="30" t="str">
        <f t="shared" si="7"/>
        <v/>
      </c>
      <c r="Z35" s="31"/>
      <c r="AA35" s="32"/>
      <c r="AB35" s="32"/>
      <c r="AC35" s="32"/>
      <c r="AD35" s="32" t="str">
        <f t="shared" si="25"/>
        <v/>
      </c>
      <c r="AE35" s="32" t="str">
        <f t="shared" si="26"/>
        <v/>
      </c>
      <c r="AF35" s="32" t="str">
        <f t="shared" si="27"/>
        <v/>
      </c>
      <c r="AG35" s="36"/>
    </row>
    <row r="36" ht="19.5" customHeight="1">
      <c r="A36" s="20"/>
      <c r="B36" s="35"/>
      <c r="C36" s="37" t="s">
        <v>16</v>
      </c>
      <c r="D36" s="38" t="str">
        <f>AVERAGE(D5:D35)</f>
        <v>#DIV/0!</v>
      </c>
      <c r="E36" s="39"/>
      <c r="F36" s="32"/>
      <c r="G36" s="37" t="s">
        <v>17</v>
      </c>
      <c r="H36" s="38" t="str">
        <f>AVERAGE(H5:H35)</f>
        <v>0</v>
      </c>
      <c r="I36" s="32"/>
      <c r="J36" s="32"/>
      <c r="K36" s="36"/>
      <c r="L36" s="20"/>
      <c r="M36" s="35"/>
      <c r="N36" s="37" t="s">
        <v>16</v>
      </c>
      <c r="O36" s="40" t="str">
        <f>AVERAGE(O5:O35)</f>
        <v>#DIV/0!</v>
      </c>
      <c r="P36" s="39" t="str">
        <f>D36</f>
        <v>#DIV/0!</v>
      </c>
      <c r="Q36" s="32"/>
      <c r="R36" s="37" t="s">
        <v>17</v>
      </c>
      <c r="S36" s="38" t="str">
        <f>AVERAGE(S5:S35)</f>
        <v>0</v>
      </c>
      <c r="T36" s="32"/>
      <c r="U36" s="32"/>
      <c r="V36" s="36"/>
      <c r="W36" s="20"/>
      <c r="X36" s="35"/>
      <c r="Y36" s="37" t="s">
        <v>16</v>
      </c>
      <c r="Z36" s="40" t="str">
        <f>AVERAGE(Z5:Z35)</f>
        <v>#DIV/0!</v>
      </c>
      <c r="AA36" s="41" t="str">
        <f>O36</f>
        <v>#DIV/0!</v>
      </c>
      <c r="AB36" s="32"/>
      <c r="AC36" s="37" t="s">
        <v>17</v>
      </c>
      <c r="AD36" s="38" t="str">
        <f>AVERAGE(AD5:AD35)</f>
        <v>0</v>
      </c>
      <c r="AE36" s="32"/>
      <c r="AF36" s="32"/>
      <c r="AG36" s="36"/>
    </row>
    <row r="37" ht="19.5" customHeight="1">
      <c r="A37" s="20"/>
      <c r="B37" s="42"/>
      <c r="C37" s="43"/>
      <c r="D37" s="43"/>
      <c r="E37" s="43"/>
      <c r="F37" s="43"/>
      <c r="G37" s="43"/>
      <c r="H37" s="43"/>
      <c r="I37" s="43"/>
      <c r="J37" s="43"/>
      <c r="K37" s="44"/>
      <c r="L37" s="20"/>
      <c r="M37" s="42"/>
      <c r="N37" s="43"/>
      <c r="O37" s="43"/>
      <c r="P37" s="43" t="s">
        <v>18</v>
      </c>
      <c r="Q37" s="43"/>
      <c r="R37" s="43"/>
      <c r="S37" s="43"/>
      <c r="T37" s="43"/>
      <c r="U37" s="43"/>
      <c r="V37" s="44"/>
      <c r="W37" s="20"/>
      <c r="X37" s="42"/>
      <c r="Y37" s="43"/>
      <c r="Z37" s="43"/>
      <c r="AA37" s="43" t="s">
        <v>18</v>
      </c>
      <c r="AB37" s="43"/>
      <c r="AC37" s="43"/>
      <c r="AD37" s="43"/>
      <c r="AE37" s="43"/>
      <c r="AF37" s="43"/>
      <c r="AG37" s="44"/>
    </row>
    <row r="38" ht="19.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ht="99.75" customHeight="1">
      <c r="A39" s="20"/>
      <c r="B39" s="21" t="str">
        <f>TEXT(B42,"MMMM")</f>
        <v>May</v>
      </c>
      <c r="C39" s="22"/>
      <c r="D39" s="22"/>
      <c r="E39" s="22"/>
      <c r="F39" s="22"/>
      <c r="G39" s="22"/>
      <c r="H39" s="22"/>
      <c r="I39" s="22"/>
      <c r="J39" s="22"/>
      <c r="K39" s="23"/>
      <c r="L39" s="20"/>
      <c r="M39" s="21" t="str">
        <f>TEXT(M42,"MMMM")</f>
        <v>June</v>
      </c>
      <c r="N39" s="22"/>
      <c r="O39" s="22"/>
      <c r="P39" s="22"/>
      <c r="Q39" s="22"/>
      <c r="R39" s="22"/>
      <c r="S39" s="22"/>
      <c r="T39" s="22"/>
      <c r="U39" s="22"/>
      <c r="V39" s="23"/>
      <c r="W39" s="20"/>
      <c r="X39" s="21" t="str">
        <f>TEXT(X42,"MMMM")</f>
        <v>July</v>
      </c>
      <c r="Y39" s="22"/>
      <c r="Z39" s="22"/>
      <c r="AA39" s="22"/>
      <c r="AB39" s="22"/>
      <c r="AC39" s="22"/>
      <c r="AD39" s="22"/>
      <c r="AE39" s="22"/>
      <c r="AF39" s="22"/>
      <c r="AG39" s="23"/>
    </row>
    <row r="40" ht="19.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ht="49.5" customHeight="1">
      <c r="A41" s="20"/>
      <c r="B41" s="25" t="s">
        <v>3</v>
      </c>
      <c r="C41" s="26" t="s">
        <v>6</v>
      </c>
      <c r="D41" s="26" t="s">
        <v>7</v>
      </c>
      <c r="E41" s="26" t="s">
        <v>8</v>
      </c>
      <c r="F41" s="26" t="s">
        <v>9</v>
      </c>
      <c r="G41" s="26" t="s">
        <v>10</v>
      </c>
      <c r="H41" s="26" t="s">
        <v>11</v>
      </c>
      <c r="I41" s="26" t="s">
        <v>12</v>
      </c>
      <c r="J41" s="26" t="s">
        <v>13</v>
      </c>
      <c r="K41" s="28" t="s">
        <v>14</v>
      </c>
      <c r="L41" s="20"/>
      <c r="M41" s="25" t="s">
        <v>3</v>
      </c>
      <c r="N41" s="26" t="s">
        <v>6</v>
      </c>
      <c r="O41" s="26" t="s">
        <v>7</v>
      </c>
      <c r="P41" s="26" t="s">
        <v>8</v>
      </c>
      <c r="Q41" s="26" t="s">
        <v>9</v>
      </c>
      <c r="R41" s="26" t="s">
        <v>10</v>
      </c>
      <c r="S41" s="26" t="s">
        <v>11</v>
      </c>
      <c r="T41" s="26" t="s">
        <v>12</v>
      </c>
      <c r="U41" s="26" t="s">
        <v>13</v>
      </c>
      <c r="V41" s="28" t="s">
        <v>14</v>
      </c>
      <c r="W41" s="20"/>
      <c r="X41" s="25" t="s">
        <v>3</v>
      </c>
      <c r="Y41" s="26" t="s">
        <v>6</v>
      </c>
      <c r="Z41" s="26" t="s">
        <v>7</v>
      </c>
      <c r="AA41" s="26" t="s">
        <v>8</v>
      </c>
      <c r="AB41" s="26" t="s">
        <v>9</v>
      </c>
      <c r="AC41" s="26" t="s">
        <v>10</v>
      </c>
      <c r="AD41" s="26" t="s">
        <v>11</v>
      </c>
      <c r="AE41" s="26" t="s">
        <v>12</v>
      </c>
      <c r="AF41" s="26" t="s">
        <v>13</v>
      </c>
      <c r="AG41" s="28" t="s">
        <v>14</v>
      </c>
    </row>
    <row r="42" ht="19.5" customHeight="1">
      <c r="A42" s="20"/>
      <c r="B42" s="34" t="str">
        <f>DATE(YEAR(X5), MONTH(X5)+1, 1)</f>
        <v>5/1/2019</v>
      </c>
      <c r="C42" s="30" t="str">
        <f t="shared" ref="C42:C72" si="28">TEXT(B42,"dddd")</f>
        <v>Wednesday</v>
      </c>
      <c r="D42" s="31"/>
      <c r="E42" s="30"/>
      <c r="F42" s="30"/>
      <c r="G42" s="30"/>
      <c r="H42" s="30" t="str">
        <f t="shared" ref="H42:H69" si="29">(E42*9)+(F42*4)+(G42*4)</f>
        <v>0</v>
      </c>
      <c r="I42" s="32" t="str">
        <f t="shared" ref="I42:I69" si="30">IF(D42&lt;&gt;0,D42/2.204,"")</f>
        <v/>
      </c>
      <c r="J42" s="32" t="str">
        <f>AVERAGE(I42, IF(AE35&lt;&gt;"", AE30:AE35, IF(AE34&lt;&gt;"", AE29:AE34, IF(AE33&lt;&gt;"", AE28:AE33, IF(AE32&lt;&gt;"",AE27:AE32)))))</f>
        <v>#DIV/0!</v>
      </c>
      <c r="K42" s="33"/>
      <c r="L42" s="20"/>
      <c r="M42" s="34" t="str">
        <f>DATE(YEAR(B42), MONTH(B42)+1, 1)</f>
        <v>6/1/2019</v>
      </c>
      <c r="N42" s="30" t="str">
        <f t="shared" ref="N42:N72" si="31">TEXT(M42,"dddd")</f>
        <v>Saturday</v>
      </c>
      <c r="O42" s="31"/>
      <c r="P42" s="30"/>
      <c r="Q42" s="30"/>
      <c r="R42" s="30"/>
      <c r="S42" s="30" t="str">
        <f t="shared" ref="S42:S69" si="32">(P42*9)+(Q42*4)+(R42*4)</f>
        <v>0</v>
      </c>
      <c r="T42" s="32" t="str">
        <f t="shared" ref="T42:T69" si="33">IF(O42&lt;&gt;0,O42/2.204,"")</f>
        <v/>
      </c>
      <c r="U42" s="32" t="str">
        <f>AVERAGE(T42, IF(B72&lt;&gt;"", I67:I72, IF(B71&lt;&gt;"", I66:I71, IF(B70&lt;&gt;"", I65:I70, IF(B69&lt;&gt;"",I64:I69)))))</f>
        <v>#DIV/0!</v>
      </c>
      <c r="V42" s="33"/>
      <c r="W42" s="20"/>
      <c r="X42" s="34" t="str">
        <f>DATE(YEAR(M42), MONTH(M42)+1, 1)</f>
        <v>7/1/2019</v>
      </c>
      <c r="Y42" s="30" t="str">
        <f t="shared" ref="Y42:Y72" si="34">TEXT(X42,"dddd")</f>
        <v>Monday</v>
      </c>
      <c r="Z42" s="31"/>
      <c r="AA42" s="30"/>
      <c r="AB42" s="30"/>
      <c r="AC42" s="30"/>
      <c r="AD42" s="30" t="str">
        <f t="shared" ref="AD42:AD69" si="35">(AA42*9)+(AB42*4)+(AC42*4)</f>
        <v>0</v>
      </c>
      <c r="AE42" s="32" t="str">
        <f t="shared" ref="AE42:AE69" si="36">IF(Z42&lt;&gt;0,Z42/2.204,"")</f>
        <v/>
      </c>
      <c r="AF42" s="32" t="str">
        <f>AVERAGE(AE42, IF(M72&lt;&gt;"", T67:T72, IF(M71&lt;&gt;"", T66:T71, IF(M70&lt;&gt;"", T65:T70, IF(M69&lt;&gt;"",T64:T69)))))</f>
        <v>#DIV/0!</v>
      </c>
      <c r="AG42" s="33"/>
    </row>
    <row r="43" ht="19.5" customHeight="1">
      <c r="A43" s="20"/>
      <c r="B43" s="35" t="str">
        <f t="shared" ref="B43:B69" si="37">B42+1</f>
        <v>5/2/2019</v>
      </c>
      <c r="C43" s="30" t="str">
        <f t="shared" si="28"/>
        <v>Thursday</v>
      </c>
      <c r="D43" s="31"/>
      <c r="E43" s="32"/>
      <c r="F43" s="32"/>
      <c r="G43" s="32"/>
      <c r="H43" s="32" t="str">
        <f t="shared" si="29"/>
        <v>0</v>
      </c>
      <c r="I43" s="32" t="str">
        <f t="shared" si="30"/>
        <v/>
      </c>
      <c r="J43" s="32" t="str">
        <f>AVERAGE(I42:I43, IF(AE35&lt;&gt;"", AE31:AE35, IF(AE34&lt;&gt;"", AE30:AE34, IF(AE33&lt;&gt;"", AE29:AE33, IF(AE32&lt;&gt;"",AE28:AE32)))))</f>
        <v>#DIV/0!</v>
      </c>
      <c r="K43" s="36"/>
      <c r="L43" s="20"/>
      <c r="M43" s="35" t="str">
        <f t="shared" ref="M43:M69" si="38">M42+1</f>
        <v>6/2/2019</v>
      </c>
      <c r="N43" s="30" t="str">
        <f t="shared" si="31"/>
        <v>Sunday</v>
      </c>
      <c r="O43" s="31"/>
      <c r="P43" s="32"/>
      <c r="Q43" s="32"/>
      <c r="R43" s="32"/>
      <c r="S43" s="32" t="str">
        <f t="shared" si="32"/>
        <v>0</v>
      </c>
      <c r="T43" s="32" t="str">
        <f t="shared" si="33"/>
        <v/>
      </c>
      <c r="U43" s="32" t="str">
        <f>AVERAGE(T42:T43, IF(B72&lt;&gt;"", I68:I72, IF(B71&lt;&gt;"", I67:I71, IF(B70&lt;&gt;"", I66:I70, IF(B69&lt;&gt;"",I65:I69)))))</f>
        <v>#DIV/0!</v>
      </c>
      <c r="V43" s="36"/>
      <c r="W43" s="20"/>
      <c r="X43" s="35" t="str">
        <f t="shared" ref="X43:X69" si="39">X42+1</f>
        <v>7/2/2019</v>
      </c>
      <c r="Y43" s="30" t="str">
        <f t="shared" si="34"/>
        <v>Tuesday</v>
      </c>
      <c r="Z43" s="31"/>
      <c r="AA43" s="32"/>
      <c r="AB43" s="32"/>
      <c r="AC43" s="32"/>
      <c r="AD43" s="32" t="str">
        <f t="shared" si="35"/>
        <v>0</v>
      </c>
      <c r="AE43" s="32" t="str">
        <f t="shared" si="36"/>
        <v/>
      </c>
      <c r="AF43" s="32" t="str">
        <f>AVERAGE(AE42:AE43, IF(M72&lt;&gt;"", T68:T72, IF(M71&lt;&gt;"", T67:T71, IF(M70&lt;&gt;"", T66:T70, IF(M69&lt;&gt;"",T65:T69)))))</f>
        <v>#DIV/0!</v>
      </c>
      <c r="AG43" s="36"/>
    </row>
    <row r="44" ht="19.5" customHeight="1">
      <c r="A44" s="20"/>
      <c r="B44" s="35" t="str">
        <f t="shared" si="37"/>
        <v>5/3/2019</v>
      </c>
      <c r="C44" s="30" t="str">
        <f t="shared" si="28"/>
        <v>Friday</v>
      </c>
      <c r="D44" s="31"/>
      <c r="E44" s="32"/>
      <c r="F44" s="32"/>
      <c r="G44" s="32"/>
      <c r="H44" s="32" t="str">
        <f t="shared" si="29"/>
        <v>0</v>
      </c>
      <c r="I44" s="32" t="str">
        <f t="shared" si="30"/>
        <v/>
      </c>
      <c r="J44" s="32" t="str">
        <f>AVERAGE(I42:I44, IF(AE35&lt;&gt;"", AE32:AE35, IF(AE34&lt;&gt;"", AE31:AE34, IF(AE33&lt;&gt;"", AE30:AE33, IF(AE32&lt;&gt;"",AE29:AE32)))))</f>
        <v>#DIV/0!</v>
      </c>
      <c r="K44" s="36"/>
      <c r="L44" s="20"/>
      <c r="M44" s="35" t="str">
        <f t="shared" si="38"/>
        <v>6/3/2019</v>
      </c>
      <c r="N44" s="30" t="str">
        <f t="shared" si="31"/>
        <v>Monday</v>
      </c>
      <c r="O44" s="31"/>
      <c r="P44" s="32"/>
      <c r="Q44" s="32"/>
      <c r="R44" s="32"/>
      <c r="S44" s="32" t="str">
        <f t="shared" si="32"/>
        <v>0</v>
      </c>
      <c r="T44" s="32" t="str">
        <f t="shared" si="33"/>
        <v/>
      </c>
      <c r="U44" s="32" t="str">
        <f>AVERAGE(T42:T44, IF(B72&lt;&gt;"", I69:I72, IF(B71&lt;&gt;"", I68:I71, IF(B70&lt;&gt;"", I67:I70, IF(B69&lt;&gt;"",I66:I69)))))</f>
        <v>#DIV/0!</v>
      </c>
      <c r="V44" s="36"/>
      <c r="W44" s="20"/>
      <c r="X44" s="35" t="str">
        <f t="shared" si="39"/>
        <v>7/3/2019</v>
      </c>
      <c r="Y44" s="30" t="str">
        <f t="shared" si="34"/>
        <v>Wednesday</v>
      </c>
      <c r="Z44" s="31"/>
      <c r="AA44" s="32"/>
      <c r="AB44" s="32"/>
      <c r="AC44" s="32"/>
      <c r="AD44" s="32" t="str">
        <f t="shared" si="35"/>
        <v>0</v>
      </c>
      <c r="AE44" s="32" t="str">
        <f t="shared" si="36"/>
        <v/>
      </c>
      <c r="AF44" s="32" t="str">
        <f>AVERAGE(AE42:AE44, IF(M72&lt;&gt;"", T69:T72, IF(M71&lt;&gt;"", T68:T71, IF(M70&lt;&gt;"", T67:T70, IF(M69&lt;&gt;"",T66:T69)))))</f>
        <v>#DIV/0!</v>
      </c>
      <c r="AG44" s="36"/>
    </row>
    <row r="45" ht="19.5" customHeight="1">
      <c r="A45" s="20"/>
      <c r="B45" s="35" t="str">
        <f t="shared" si="37"/>
        <v>5/4/2019</v>
      </c>
      <c r="C45" s="30" t="str">
        <f t="shared" si="28"/>
        <v>Saturday</v>
      </c>
      <c r="D45" s="31"/>
      <c r="E45" s="32"/>
      <c r="F45" s="32"/>
      <c r="G45" s="32"/>
      <c r="H45" s="32" t="str">
        <f t="shared" si="29"/>
        <v>0</v>
      </c>
      <c r="I45" s="32" t="str">
        <f t="shared" si="30"/>
        <v/>
      </c>
      <c r="J45" s="32" t="str">
        <f>AVERAGE(I42:I45, IF(AE35&lt;&gt;"", AE33:AE35, IF(AE34&lt;&gt;"", AE32:AE34, IF(AE33&lt;&gt;"", AE31:AE33, IF(AE32&lt;&gt;"",AE30:AE32)))))</f>
        <v>#DIV/0!</v>
      </c>
      <c r="K45" s="36"/>
      <c r="L45" s="20"/>
      <c r="M45" s="35" t="str">
        <f t="shared" si="38"/>
        <v>6/4/2019</v>
      </c>
      <c r="N45" s="30" t="str">
        <f t="shared" si="31"/>
        <v>Tuesday</v>
      </c>
      <c r="O45" s="31"/>
      <c r="P45" s="32"/>
      <c r="Q45" s="32"/>
      <c r="R45" s="32"/>
      <c r="S45" s="32" t="str">
        <f t="shared" si="32"/>
        <v>0</v>
      </c>
      <c r="T45" s="32" t="str">
        <f t="shared" si="33"/>
        <v/>
      </c>
      <c r="U45" s="32" t="str">
        <f>AVERAGE(T42:T45, IF(B72&lt;&gt;"", I70:I72, IF(B71&lt;&gt;"", I69:I71, IF(B70&lt;&gt;"", I68:I70, IF(B69&lt;&gt;"",I67:I69)))))</f>
        <v>#DIV/0!</v>
      </c>
      <c r="V45" s="36"/>
      <c r="W45" s="20"/>
      <c r="X45" s="35" t="str">
        <f t="shared" si="39"/>
        <v>7/4/2019</v>
      </c>
      <c r="Y45" s="30" t="str">
        <f t="shared" si="34"/>
        <v>Thursday</v>
      </c>
      <c r="Z45" s="31"/>
      <c r="AA45" s="32"/>
      <c r="AB45" s="32"/>
      <c r="AC45" s="32"/>
      <c r="AD45" s="32" t="str">
        <f t="shared" si="35"/>
        <v>0</v>
      </c>
      <c r="AE45" s="32" t="str">
        <f t="shared" si="36"/>
        <v/>
      </c>
      <c r="AF45" s="32" t="str">
        <f>AVERAGE(AE42:AE45, IF(M72&lt;&gt;"", T70:T72, IF(M71&lt;&gt;"", T69:T71, IF(M70&lt;&gt;"", T68:T70, IF(M69&lt;&gt;"",T67:T69)))))</f>
        <v>#DIV/0!</v>
      </c>
      <c r="AG45" s="36"/>
    </row>
    <row r="46" ht="19.5" customHeight="1">
      <c r="A46" s="20"/>
      <c r="B46" s="35" t="str">
        <f t="shared" si="37"/>
        <v>5/5/2019</v>
      </c>
      <c r="C46" s="30" t="str">
        <f t="shared" si="28"/>
        <v>Sunday</v>
      </c>
      <c r="D46" s="31"/>
      <c r="E46" s="32"/>
      <c r="F46" s="32"/>
      <c r="G46" s="32"/>
      <c r="H46" s="32" t="str">
        <f t="shared" si="29"/>
        <v>0</v>
      </c>
      <c r="I46" s="32" t="str">
        <f t="shared" si="30"/>
        <v/>
      </c>
      <c r="J46" s="32" t="str">
        <f>AVERAGE(I42:I46, IF(AE35&lt;&gt;"", AE34:AE35, IF(AE34&lt;&gt;"", AE33:AE34, IF(AE33&lt;&gt;"", AE32:AE33, IF(AE32&lt;&gt;"",AE31:AE32)))))</f>
        <v>#DIV/0!</v>
      </c>
      <c r="K46" s="36"/>
      <c r="L46" s="20"/>
      <c r="M46" s="35" t="str">
        <f t="shared" si="38"/>
        <v>6/5/2019</v>
      </c>
      <c r="N46" s="30" t="str">
        <f t="shared" si="31"/>
        <v>Wednesday</v>
      </c>
      <c r="O46" s="31"/>
      <c r="P46" s="32"/>
      <c r="Q46" s="32"/>
      <c r="R46" s="32"/>
      <c r="S46" s="32" t="str">
        <f t="shared" si="32"/>
        <v>0</v>
      </c>
      <c r="T46" s="32" t="str">
        <f t="shared" si="33"/>
        <v/>
      </c>
      <c r="U46" s="32" t="str">
        <f>AVERAGE(T42:T46, IF(B72&lt;&gt;"", I71:I72, IF(B71&lt;&gt;"", I70:I71, IF(B70&lt;&gt;"", I69:I70, IF(B69&lt;&gt;"",I68:I69)))))</f>
        <v>#DIV/0!</v>
      </c>
      <c r="V46" s="36"/>
      <c r="W46" s="20"/>
      <c r="X46" s="35" t="str">
        <f t="shared" si="39"/>
        <v>7/5/2019</v>
      </c>
      <c r="Y46" s="30" t="str">
        <f t="shared" si="34"/>
        <v>Friday</v>
      </c>
      <c r="Z46" s="31"/>
      <c r="AA46" s="32"/>
      <c r="AB46" s="32"/>
      <c r="AC46" s="32"/>
      <c r="AD46" s="32" t="str">
        <f t="shared" si="35"/>
        <v>0</v>
      </c>
      <c r="AE46" s="32" t="str">
        <f t="shared" si="36"/>
        <v/>
      </c>
      <c r="AF46" s="32" t="str">
        <f>AVERAGE(AE42:AE46, IF(M72&lt;&gt;"", T71:T72, IF(M71&lt;&gt;"", T70:T71, IF(M70&lt;&gt;"", T69:T70, IF(M69&lt;&gt;"",T68:T69)))))</f>
        <v>#DIV/0!</v>
      </c>
      <c r="AG46" s="36"/>
    </row>
    <row r="47" ht="19.5" customHeight="1">
      <c r="A47" s="20"/>
      <c r="B47" s="35" t="str">
        <f t="shared" si="37"/>
        <v>5/6/2019</v>
      </c>
      <c r="C47" s="30" t="str">
        <f t="shared" si="28"/>
        <v>Monday</v>
      </c>
      <c r="D47" s="31"/>
      <c r="E47" s="32"/>
      <c r="F47" s="32"/>
      <c r="G47" s="32"/>
      <c r="H47" s="32" t="str">
        <f t="shared" si="29"/>
        <v>0</v>
      </c>
      <c r="I47" s="32" t="str">
        <f t="shared" si="30"/>
        <v/>
      </c>
      <c r="J47" s="32" t="str">
        <f>AVERAGE(I42:I47, IF(AE35&lt;&gt;"", AE35, IF(AE34&lt;&gt;"", AE34, IF(AE33&lt;&gt;"", AE33, IF(AE32&lt;&gt;"",AE32)))))</f>
        <v>#DIV/0!</v>
      </c>
      <c r="K47" s="36"/>
      <c r="L47" s="20"/>
      <c r="M47" s="35" t="str">
        <f t="shared" si="38"/>
        <v>6/6/2019</v>
      </c>
      <c r="N47" s="30" t="str">
        <f t="shared" si="31"/>
        <v>Thursday</v>
      </c>
      <c r="O47" s="31"/>
      <c r="P47" s="32"/>
      <c r="Q47" s="32"/>
      <c r="R47" s="32"/>
      <c r="S47" s="32" t="str">
        <f t="shared" si="32"/>
        <v>0</v>
      </c>
      <c r="T47" s="32" t="str">
        <f t="shared" si="33"/>
        <v/>
      </c>
      <c r="U47" s="32" t="str">
        <f>AVERAGE(T42:T47, IF(B72&lt;&gt;"", I72, IF(B71&lt;&gt;"", I71, IF(B70&lt;&gt;"", I70, IF(B69&lt;&gt;"",I69)))))</f>
        <v>#DIV/0!</v>
      </c>
      <c r="V47" s="36"/>
      <c r="W47" s="20"/>
      <c r="X47" s="35" t="str">
        <f t="shared" si="39"/>
        <v>7/6/2019</v>
      </c>
      <c r="Y47" s="30" t="str">
        <f t="shared" si="34"/>
        <v>Saturday</v>
      </c>
      <c r="Z47" s="31"/>
      <c r="AA47" s="32"/>
      <c r="AB47" s="32"/>
      <c r="AC47" s="32"/>
      <c r="AD47" s="32" t="str">
        <f t="shared" si="35"/>
        <v>0</v>
      </c>
      <c r="AE47" s="32" t="str">
        <f t="shared" si="36"/>
        <v/>
      </c>
      <c r="AF47" s="32" t="str">
        <f>AVERAGE(AE42:AE47, IF(M72&lt;&gt;"", T72, IF(M71&lt;&gt;"", T71, IF(M70&lt;&gt;"", T70, IF(M69&lt;&gt;"",T69)))))</f>
        <v>#DIV/0!</v>
      </c>
      <c r="AG47" s="36"/>
    </row>
    <row r="48" ht="19.5" customHeight="1">
      <c r="A48" s="20"/>
      <c r="B48" s="35" t="str">
        <f t="shared" si="37"/>
        <v>5/7/2019</v>
      </c>
      <c r="C48" s="30" t="str">
        <f t="shared" si="28"/>
        <v>Tuesday</v>
      </c>
      <c r="D48" s="31"/>
      <c r="E48" s="32"/>
      <c r="F48" s="32"/>
      <c r="G48" s="32"/>
      <c r="H48" s="32" t="str">
        <f t="shared" si="29"/>
        <v>0</v>
      </c>
      <c r="I48" s="32" t="str">
        <f t="shared" si="30"/>
        <v/>
      </c>
      <c r="J48" s="32" t="str">
        <f t="shared" ref="J48:J69" si="40">AVERAGE(I42:I48)</f>
        <v>#DIV/0!</v>
      </c>
      <c r="K48" s="36"/>
      <c r="L48" s="20"/>
      <c r="M48" s="35" t="str">
        <f t="shared" si="38"/>
        <v>6/7/2019</v>
      </c>
      <c r="N48" s="30" t="str">
        <f t="shared" si="31"/>
        <v>Friday</v>
      </c>
      <c r="O48" s="31"/>
      <c r="P48" s="32"/>
      <c r="Q48" s="32"/>
      <c r="R48" s="32"/>
      <c r="S48" s="32" t="str">
        <f t="shared" si="32"/>
        <v>0</v>
      </c>
      <c r="T48" s="32" t="str">
        <f t="shared" si="33"/>
        <v/>
      </c>
      <c r="U48" s="32" t="str">
        <f t="shared" ref="U48:U69" si="41">AVERAGE(T42:T48)</f>
        <v>#DIV/0!</v>
      </c>
      <c r="V48" s="36"/>
      <c r="W48" s="20"/>
      <c r="X48" s="35" t="str">
        <f t="shared" si="39"/>
        <v>7/7/2019</v>
      </c>
      <c r="Y48" s="30" t="str">
        <f t="shared" si="34"/>
        <v>Sunday</v>
      </c>
      <c r="Z48" s="31"/>
      <c r="AA48" s="32"/>
      <c r="AB48" s="32"/>
      <c r="AC48" s="32"/>
      <c r="AD48" s="32" t="str">
        <f t="shared" si="35"/>
        <v>0</v>
      </c>
      <c r="AE48" s="32" t="str">
        <f t="shared" si="36"/>
        <v/>
      </c>
      <c r="AF48" s="32" t="str">
        <f t="shared" ref="AF48:AF69" si="42">AVERAGE(AE42:AE48)</f>
        <v>#DIV/0!</v>
      </c>
      <c r="AG48" s="36"/>
    </row>
    <row r="49" ht="19.5" customHeight="1">
      <c r="A49" s="20"/>
      <c r="B49" s="35" t="str">
        <f t="shared" si="37"/>
        <v>5/8/2019</v>
      </c>
      <c r="C49" s="30" t="str">
        <f t="shared" si="28"/>
        <v>Wednesday</v>
      </c>
      <c r="D49" s="31"/>
      <c r="E49" s="32"/>
      <c r="F49" s="32"/>
      <c r="G49" s="32"/>
      <c r="H49" s="32" t="str">
        <f t="shared" si="29"/>
        <v>0</v>
      </c>
      <c r="I49" s="32" t="str">
        <f t="shared" si="30"/>
        <v/>
      </c>
      <c r="J49" s="32" t="str">
        <f t="shared" si="40"/>
        <v>#DIV/0!</v>
      </c>
      <c r="K49" s="36"/>
      <c r="L49" s="20"/>
      <c r="M49" s="35" t="str">
        <f t="shared" si="38"/>
        <v>6/8/2019</v>
      </c>
      <c r="N49" s="30" t="str">
        <f t="shared" si="31"/>
        <v>Saturday</v>
      </c>
      <c r="O49" s="31"/>
      <c r="P49" s="32"/>
      <c r="Q49" s="32"/>
      <c r="R49" s="32"/>
      <c r="S49" s="32" t="str">
        <f t="shared" si="32"/>
        <v>0</v>
      </c>
      <c r="T49" s="32" t="str">
        <f t="shared" si="33"/>
        <v/>
      </c>
      <c r="U49" s="32" t="str">
        <f t="shared" si="41"/>
        <v>#DIV/0!</v>
      </c>
      <c r="V49" s="36"/>
      <c r="W49" s="20"/>
      <c r="X49" s="35" t="str">
        <f t="shared" si="39"/>
        <v>7/8/2019</v>
      </c>
      <c r="Y49" s="30" t="str">
        <f t="shared" si="34"/>
        <v>Monday</v>
      </c>
      <c r="Z49" s="31"/>
      <c r="AA49" s="32"/>
      <c r="AB49" s="32"/>
      <c r="AC49" s="32"/>
      <c r="AD49" s="32" t="str">
        <f t="shared" si="35"/>
        <v>0</v>
      </c>
      <c r="AE49" s="32" t="str">
        <f t="shared" si="36"/>
        <v/>
      </c>
      <c r="AF49" s="32" t="str">
        <f t="shared" si="42"/>
        <v>#DIV/0!</v>
      </c>
      <c r="AG49" s="36"/>
    </row>
    <row r="50" ht="19.5" customHeight="1">
      <c r="A50" s="20"/>
      <c r="B50" s="35" t="str">
        <f t="shared" si="37"/>
        <v>5/9/2019</v>
      </c>
      <c r="C50" s="30" t="str">
        <f t="shared" si="28"/>
        <v>Thursday</v>
      </c>
      <c r="D50" s="31"/>
      <c r="E50" s="32"/>
      <c r="F50" s="32"/>
      <c r="G50" s="32"/>
      <c r="H50" s="32" t="str">
        <f t="shared" si="29"/>
        <v>0</v>
      </c>
      <c r="I50" s="32" t="str">
        <f t="shared" si="30"/>
        <v/>
      </c>
      <c r="J50" s="32" t="str">
        <f t="shared" si="40"/>
        <v>#DIV/0!</v>
      </c>
      <c r="K50" s="36"/>
      <c r="L50" s="20"/>
      <c r="M50" s="35" t="str">
        <f t="shared" si="38"/>
        <v>6/9/2019</v>
      </c>
      <c r="N50" s="30" t="str">
        <f t="shared" si="31"/>
        <v>Sunday</v>
      </c>
      <c r="O50" s="31"/>
      <c r="P50" s="32"/>
      <c r="Q50" s="32"/>
      <c r="R50" s="32"/>
      <c r="S50" s="32" t="str">
        <f t="shared" si="32"/>
        <v>0</v>
      </c>
      <c r="T50" s="32" t="str">
        <f t="shared" si="33"/>
        <v/>
      </c>
      <c r="U50" s="32" t="str">
        <f t="shared" si="41"/>
        <v>#DIV/0!</v>
      </c>
      <c r="V50" s="36"/>
      <c r="W50" s="20"/>
      <c r="X50" s="35" t="str">
        <f t="shared" si="39"/>
        <v>7/9/2019</v>
      </c>
      <c r="Y50" s="30" t="str">
        <f t="shared" si="34"/>
        <v>Tuesday</v>
      </c>
      <c r="Z50" s="31"/>
      <c r="AA50" s="32"/>
      <c r="AB50" s="32"/>
      <c r="AC50" s="32"/>
      <c r="AD50" s="32" t="str">
        <f t="shared" si="35"/>
        <v>0</v>
      </c>
      <c r="AE50" s="32" t="str">
        <f t="shared" si="36"/>
        <v/>
      </c>
      <c r="AF50" s="32" t="str">
        <f t="shared" si="42"/>
        <v>#DIV/0!</v>
      </c>
      <c r="AG50" s="36"/>
    </row>
    <row r="51" ht="19.5" customHeight="1">
      <c r="A51" s="20"/>
      <c r="B51" s="35" t="str">
        <f t="shared" si="37"/>
        <v>5/10/2019</v>
      </c>
      <c r="C51" s="30" t="str">
        <f t="shared" si="28"/>
        <v>Friday</v>
      </c>
      <c r="D51" s="31"/>
      <c r="E51" s="32"/>
      <c r="F51" s="32"/>
      <c r="G51" s="32"/>
      <c r="H51" s="32" t="str">
        <f t="shared" si="29"/>
        <v>0</v>
      </c>
      <c r="I51" s="32" t="str">
        <f t="shared" si="30"/>
        <v/>
      </c>
      <c r="J51" s="32" t="str">
        <f t="shared" si="40"/>
        <v>#DIV/0!</v>
      </c>
      <c r="K51" s="36"/>
      <c r="L51" s="20"/>
      <c r="M51" s="35" t="str">
        <f t="shared" si="38"/>
        <v>6/10/2019</v>
      </c>
      <c r="N51" s="30" t="str">
        <f t="shared" si="31"/>
        <v>Monday</v>
      </c>
      <c r="O51" s="31"/>
      <c r="P51" s="32"/>
      <c r="Q51" s="32"/>
      <c r="R51" s="32"/>
      <c r="S51" s="32" t="str">
        <f t="shared" si="32"/>
        <v>0</v>
      </c>
      <c r="T51" s="32" t="str">
        <f t="shared" si="33"/>
        <v/>
      </c>
      <c r="U51" s="32" t="str">
        <f t="shared" si="41"/>
        <v>#DIV/0!</v>
      </c>
      <c r="V51" s="36"/>
      <c r="W51" s="20"/>
      <c r="X51" s="35" t="str">
        <f t="shared" si="39"/>
        <v>7/10/2019</v>
      </c>
      <c r="Y51" s="30" t="str">
        <f t="shared" si="34"/>
        <v>Wednesday</v>
      </c>
      <c r="Z51" s="31"/>
      <c r="AA51" s="32"/>
      <c r="AB51" s="32"/>
      <c r="AC51" s="32"/>
      <c r="AD51" s="32" t="str">
        <f t="shared" si="35"/>
        <v>0</v>
      </c>
      <c r="AE51" s="32" t="str">
        <f t="shared" si="36"/>
        <v/>
      </c>
      <c r="AF51" s="32" t="str">
        <f t="shared" si="42"/>
        <v>#DIV/0!</v>
      </c>
      <c r="AG51" s="36"/>
    </row>
    <row r="52" ht="19.5" customHeight="1">
      <c r="A52" s="20"/>
      <c r="B52" s="35" t="str">
        <f t="shared" si="37"/>
        <v>5/11/2019</v>
      </c>
      <c r="C52" s="30" t="str">
        <f t="shared" si="28"/>
        <v>Saturday</v>
      </c>
      <c r="D52" s="31"/>
      <c r="E52" s="32"/>
      <c r="F52" s="32"/>
      <c r="G52" s="32"/>
      <c r="H52" s="32" t="str">
        <f t="shared" si="29"/>
        <v>0</v>
      </c>
      <c r="I52" s="32" t="str">
        <f t="shared" si="30"/>
        <v/>
      </c>
      <c r="J52" s="32" t="str">
        <f t="shared" si="40"/>
        <v>#DIV/0!</v>
      </c>
      <c r="K52" s="36"/>
      <c r="L52" s="20"/>
      <c r="M52" s="35" t="str">
        <f t="shared" si="38"/>
        <v>6/11/2019</v>
      </c>
      <c r="N52" s="30" t="str">
        <f t="shared" si="31"/>
        <v>Tuesday</v>
      </c>
      <c r="O52" s="31"/>
      <c r="P52" s="32"/>
      <c r="Q52" s="32"/>
      <c r="R52" s="32"/>
      <c r="S52" s="32" t="str">
        <f t="shared" si="32"/>
        <v>0</v>
      </c>
      <c r="T52" s="32" t="str">
        <f t="shared" si="33"/>
        <v/>
      </c>
      <c r="U52" s="32" t="str">
        <f t="shared" si="41"/>
        <v>#DIV/0!</v>
      </c>
      <c r="V52" s="36"/>
      <c r="W52" s="20"/>
      <c r="X52" s="35" t="str">
        <f t="shared" si="39"/>
        <v>7/11/2019</v>
      </c>
      <c r="Y52" s="30" t="str">
        <f t="shared" si="34"/>
        <v>Thursday</v>
      </c>
      <c r="Z52" s="31"/>
      <c r="AA52" s="32"/>
      <c r="AB52" s="32"/>
      <c r="AC52" s="32"/>
      <c r="AD52" s="32" t="str">
        <f t="shared" si="35"/>
        <v>0</v>
      </c>
      <c r="AE52" s="32" t="str">
        <f t="shared" si="36"/>
        <v/>
      </c>
      <c r="AF52" s="32" t="str">
        <f t="shared" si="42"/>
        <v>#DIV/0!</v>
      </c>
      <c r="AG52" s="36"/>
    </row>
    <row r="53" ht="19.5" customHeight="1">
      <c r="A53" s="20"/>
      <c r="B53" s="35" t="str">
        <f t="shared" si="37"/>
        <v>5/12/2019</v>
      </c>
      <c r="C53" s="30" t="str">
        <f t="shared" si="28"/>
        <v>Sunday</v>
      </c>
      <c r="D53" s="31"/>
      <c r="E53" s="32"/>
      <c r="F53" s="32"/>
      <c r="G53" s="32"/>
      <c r="H53" s="32" t="str">
        <f t="shared" si="29"/>
        <v>0</v>
      </c>
      <c r="I53" s="32" t="str">
        <f t="shared" si="30"/>
        <v/>
      </c>
      <c r="J53" s="32" t="str">
        <f t="shared" si="40"/>
        <v>#DIV/0!</v>
      </c>
      <c r="K53" s="36"/>
      <c r="L53" s="20"/>
      <c r="M53" s="35" t="str">
        <f t="shared" si="38"/>
        <v>6/12/2019</v>
      </c>
      <c r="N53" s="30" t="str">
        <f t="shared" si="31"/>
        <v>Wednesday</v>
      </c>
      <c r="O53" s="31"/>
      <c r="P53" s="32"/>
      <c r="Q53" s="32"/>
      <c r="R53" s="32"/>
      <c r="S53" s="32" t="str">
        <f t="shared" si="32"/>
        <v>0</v>
      </c>
      <c r="T53" s="32" t="str">
        <f t="shared" si="33"/>
        <v/>
      </c>
      <c r="U53" s="32" t="str">
        <f t="shared" si="41"/>
        <v>#DIV/0!</v>
      </c>
      <c r="V53" s="36"/>
      <c r="W53" s="20"/>
      <c r="X53" s="35" t="str">
        <f t="shared" si="39"/>
        <v>7/12/2019</v>
      </c>
      <c r="Y53" s="30" t="str">
        <f t="shared" si="34"/>
        <v>Friday</v>
      </c>
      <c r="Z53" s="31"/>
      <c r="AA53" s="32"/>
      <c r="AB53" s="32"/>
      <c r="AC53" s="32"/>
      <c r="AD53" s="32" t="str">
        <f t="shared" si="35"/>
        <v>0</v>
      </c>
      <c r="AE53" s="32" t="str">
        <f t="shared" si="36"/>
        <v/>
      </c>
      <c r="AF53" s="32" t="str">
        <f t="shared" si="42"/>
        <v>#DIV/0!</v>
      </c>
      <c r="AG53" s="36"/>
    </row>
    <row r="54" ht="19.5" customHeight="1">
      <c r="A54" s="20"/>
      <c r="B54" s="35" t="str">
        <f t="shared" si="37"/>
        <v>5/13/2019</v>
      </c>
      <c r="C54" s="30" t="str">
        <f t="shared" si="28"/>
        <v>Monday</v>
      </c>
      <c r="D54" s="31"/>
      <c r="E54" s="32"/>
      <c r="F54" s="32"/>
      <c r="G54" s="32"/>
      <c r="H54" s="32" t="str">
        <f t="shared" si="29"/>
        <v>0</v>
      </c>
      <c r="I54" s="32" t="str">
        <f t="shared" si="30"/>
        <v/>
      </c>
      <c r="J54" s="32" t="str">
        <f t="shared" si="40"/>
        <v>#DIV/0!</v>
      </c>
      <c r="K54" s="36"/>
      <c r="L54" s="20"/>
      <c r="M54" s="35" t="str">
        <f t="shared" si="38"/>
        <v>6/13/2019</v>
      </c>
      <c r="N54" s="30" t="str">
        <f t="shared" si="31"/>
        <v>Thursday</v>
      </c>
      <c r="O54" s="31"/>
      <c r="P54" s="32"/>
      <c r="Q54" s="32"/>
      <c r="R54" s="32"/>
      <c r="S54" s="32" t="str">
        <f t="shared" si="32"/>
        <v>0</v>
      </c>
      <c r="T54" s="32" t="str">
        <f t="shared" si="33"/>
        <v/>
      </c>
      <c r="U54" s="32" t="str">
        <f t="shared" si="41"/>
        <v>#DIV/0!</v>
      </c>
      <c r="V54" s="36"/>
      <c r="W54" s="20"/>
      <c r="X54" s="35" t="str">
        <f t="shared" si="39"/>
        <v>7/13/2019</v>
      </c>
      <c r="Y54" s="30" t="str">
        <f t="shared" si="34"/>
        <v>Saturday</v>
      </c>
      <c r="Z54" s="31"/>
      <c r="AA54" s="32"/>
      <c r="AB54" s="32"/>
      <c r="AC54" s="32"/>
      <c r="AD54" s="32" t="str">
        <f t="shared" si="35"/>
        <v>0</v>
      </c>
      <c r="AE54" s="32" t="str">
        <f t="shared" si="36"/>
        <v/>
      </c>
      <c r="AF54" s="32" t="str">
        <f t="shared" si="42"/>
        <v>#DIV/0!</v>
      </c>
      <c r="AG54" s="36"/>
    </row>
    <row r="55" ht="19.5" customHeight="1">
      <c r="A55" s="20"/>
      <c r="B55" s="35" t="str">
        <f t="shared" si="37"/>
        <v>5/14/2019</v>
      </c>
      <c r="C55" s="30" t="str">
        <f t="shared" si="28"/>
        <v>Tuesday</v>
      </c>
      <c r="D55" s="31"/>
      <c r="E55" s="32"/>
      <c r="F55" s="32"/>
      <c r="G55" s="32"/>
      <c r="H55" s="32" t="str">
        <f t="shared" si="29"/>
        <v>0</v>
      </c>
      <c r="I55" s="32" t="str">
        <f t="shared" si="30"/>
        <v/>
      </c>
      <c r="J55" s="32" t="str">
        <f t="shared" si="40"/>
        <v>#DIV/0!</v>
      </c>
      <c r="K55" s="36"/>
      <c r="L55" s="20"/>
      <c r="M55" s="35" t="str">
        <f t="shared" si="38"/>
        <v>6/14/2019</v>
      </c>
      <c r="N55" s="30" t="str">
        <f t="shared" si="31"/>
        <v>Friday</v>
      </c>
      <c r="O55" s="31"/>
      <c r="P55" s="32"/>
      <c r="Q55" s="32"/>
      <c r="R55" s="32"/>
      <c r="S55" s="32" t="str">
        <f t="shared" si="32"/>
        <v>0</v>
      </c>
      <c r="T55" s="32" t="str">
        <f t="shared" si="33"/>
        <v/>
      </c>
      <c r="U55" s="32" t="str">
        <f t="shared" si="41"/>
        <v>#DIV/0!</v>
      </c>
      <c r="V55" s="36"/>
      <c r="W55" s="20"/>
      <c r="X55" s="35" t="str">
        <f t="shared" si="39"/>
        <v>7/14/2019</v>
      </c>
      <c r="Y55" s="30" t="str">
        <f t="shared" si="34"/>
        <v>Sunday</v>
      </c>
      <c r="Z55" s="31"/>
      <c r="AA55" s="32"/>
      <c r="AB55" s="32"/>
      <c r="AC55" s="32"/>
      <c r="AD55" s="32" t="str">
        <f t="shared" si="35"/>
        <v>0</v>
      </c>
      <c r="AE55" s="32" t="str">
        <f t="shared" si="36"/>
        <v/>
      </c>
      <c r="AF55" s="32" t="str">
        <f t="shared" si="42"/>
        <v>#DIV/0!</v>
      </c>
      <c r="AG55" s="36"/>
    </row>
    <row r="56" ht="19.5" customHeight="1">
      <c r="A56" s="20"/>
      <c r="B56" s="35" t="str">
        <f t="shared" si="37"/>
        <v>5/15/2019</v>
      </c>
      <c r="C56" s="30" t="str">
        <f t="shared" si="28"/>
        <v>Wednesday</v>
      </c>
      <c r="D56" s="31"/>
      <c r="E56" s="32"/>
      <c r="F56" s="32"/>
      <c r="G56" s="32"/>
      <c r="H56" s="32" t="str">
        <f t="shared" si="29"/>
        <v>0</v>
      </c>
      <c r="I56" s="32" t="str">
        <f t="shared" si="30"/>
        <v/>
      </c>
      <c r="J56" s="32" t="str">
        <f t="shared" si="40"/>
        <v>#DIV/0!</v>
      </c>
      <c r="K56" s="36"/>
      <c r="L56" s="20"/>
      <c r="M56" s="35" t="str">
        <f t="shared" si="38"/>
        <v>6/15/2019</v>
      </c>
      <c r="N56" s="30" t="str">
        <f t="shared" si="31"/>
        <v>Saturday</v>
      </c>
      <c r="O56" s="31"/>
      <c r="P56" s="32"/>
      <c r="Q56" s="32"/>
      <c r="R56" s="32"/>
      <c r="S56" s="32" t="str">
        <f t="shared" si="32"/>
        <v>0</v>
      </c>
      <c r="T56" s="32" t="str">
        <f t="shared" si="33"/>
        <v/>
      </c>
      <c r="U56" s="32" t="str">
        <f t="shared" si="41"/>
        <v>#DIV/0!</v>
      </c>
      <c r="V56" s="36"/>
      <c r="W56" s="20"/>
      <c r="X56" s="35" t="str">
        <f t="shared" si="39"/>
        <v>7/15/2019</v>
      </c>
      <c r="Y56" s="30" t="str">
        <f t="shared" si="34"/>
        <v>Monday</v>
      </c>
      <c r="Z56" s="31"/>
      <c r="AA56" s="32"/>
      <c r="AB56" s="32"/>
      <c r="AC56" s="32"/>
      <c r="AD56" s="32" t="str">
        <f t="shared" si="35"/>
        <v>0</v>
      </c>
      <c r="AE56" s="32" t="str">
        <f t="shared" si="36"/>
        <v/>
      </c>
      <c r="AF56" s="32" t="str">
        <f t="shared" si="42"/>
        <v>#DIV/0!</v>
      </c>
      <c r="AG56" s="36"/>
    </row>
    <row r="57" ht="19.5" customHeight="1">
      <c r="A57" s="20"/>
      <c r="B57" s="35" t="str">
        <f t="shared" si="37"/>
        <v>5/16/2019</v>
      </c>
      <c r="C57" s="30" t="str">
        <f t="shared" si="28"/>
        <v>Thursday</v>
      </c>
      <c r="D57" s="31"/>
      <c r="E57" s="32"/>
      <c r="F57" s="32"/>
      <c r="G57" s="32"/>
      <c r="H57" s="32" t="str">
        <f t="shared" si="29"/>
        <v>0</v>
      </c>
      <c r="I57" s="32" t="str">
        <f t="shared" si="30"/>
        <v/>
      </c>
      <c r="J57" s="32" t="str">
        <f t="shared" si="40"/>
        <v>#DIV/0!</v>
      </c>
      <c r="K57" s="36"/>
      <c r="L57" s="20"/>
      <c r="M57" s="35" t="str">
        <f t="shared" si="38"/>
        <v>6/16/2019</v>
      </c>
      <c r="N57" s="30" t="str">
        <f t="shared" si="31"/>
        <v>Sunday</v>
      </c>
      <c r="O57" s="31"/>
      <c r="P57" s="32"/>
      <c r="Q57" s="32"/>
      <c r="R57" s="32"/>
      <c r="S57" s="32" t="str">
        <f t="shared" si="32"/>
        <v>0</v>
      </c>
      <c r="T57" s="32" t="str">
        <f t="shared" si="33"/>
        <v/>
      </c>
      <c r="U57" s="32" t="str">
        <f t="shared" si="41"/>
        <v>#DIV/0!</v>
      </c>
      <c r="V57" s="36"/>
      <c r="W57" s="20"/>
      <c r="X57" s="35" t="str">
        <f t="shared" si="39"/>
        <v>7/16/2019</v>
      </c>
      <c r="Y57" s="30" t="str">
        <f t="shared" si="34"/>
        <v>Tuesday</v>
      </c>
      <c r="Z57" s="31"/>
      <c r="AA57" s="32"/>
      <c r="AB57" s="32"/>
      <c r="AC57" s="32"/>
      <c r="AD57" s="32" t="str">
        <f t="shared" si="35"/>
        <v>0</v>
      </c>
      <c r="AE57" s="32" t="str">
        <f t="shared" si="36"/>
        <v/>
      </c>
      <c r="AF57" s="32" t="str">
        <f t="shared" si="42"/>
        <v>#DIV/0!</v>
      </c>
      <c r="AG57" s="36"/>
    </row>
    <row r="58" ht="19.5" customHeight="1">
      <c r="A58" s="20"/>
      <c r="B58" s="35" t="str">
        <f t="shared" si="37"/>
        <v>5/17/2019</v>
      </c>
      <c r="C58" s="30" t="str">
        <f t="shared" si="28"/>
        <v>Friday</v>
      </c>
      <c r="D58" s="31"/>
      <c r="E58" s="32"/>
      <c r="F58" s="32"/>
      <c r="G58" s="32"/>
      <c r="H58" s="32" t="str">
        <f t="shared" si="29"/>
        <v>0</v>
      </c>
      <c r="I58" s="32" t="str">
        <f t="shared" si="30"/>
        <v/>
      </c>
      <c r="J58" s="32" t="str">
        <f t="shared" si="40"/>
        <v>#DIV/0!</v>
      </c>
      <c r="K58" s="36"/>
      <c r="L58" s="20"/>
      <c r="M58" s="35" t="str">
        <f t="shared" si="38"/>
        <v>6/17/2019</v>
      </c>
      <c r="N58" s="30" t="str">
        <f t="shared" si="31"/>
        <v>Monday</v>
      </c>
      <c r="O58" s="31"/>
      <c r="P58" s="32"/>
      <c r="Q58" s="32"/>
      <c r="R58" s="32"/>
      <c r="S58" s="32" t="str">
        <f t="shared" si="32"/>
        <v>0</v>
      </c>
      <c r="T58" s="32" t="str">
        <f t="shared" si="33"/>
        <v/>
      </c>
      <c r="U58" s="32" t="str">
        <f t="shared" si="41"/>
        <v>#DIV/0!</v>
      </c>
      <c r="V58" s="36"/>
      <c r="W58" s="20"/>
      <c r="X58" s="35" t="str">
        <f t="shared" si="39"/>
        <v>7/17/2019</v>
      </c>
      <c r="Y58" s="30" t="str">
        <f t="shared" si="34"/>
        <v>Wednesday</v>
      </c>
      <c r="Z58" s="31"/>
      <c r="AA58" s="32"/>
      <c r="AB58" s="32"/>
      <c r="AC58" s="32"/>
      <c r="AD58" s="32" t="str">
        <f t="shared" si="35"/>
        <v>0</v>
      </c>
      <c r="AE58" s="32" t="str">
        <f t="shared" si="36"/>
        <v/>
      </c>
      <c r="AF58" s="32" t="str">
        <f t="shared" si="42"/>
        <v>#DIV/0!</v>
      </c>
      <c r="AG58" s="36"/>
    </row>
    <row r="59" ht="19.5" customHeight="1">
      <c r="A59" s="20"/>
      <c r="B59" s="35" t="str">
        <f t="shared" si="37"/>
        <v>5/18/2019</v>
      </c>
      <c r="C59" s="30" t="str">
        <f t="shared" si="28"/>
        <v>Saturday</v>
      </c>
      <c r="D59" s="31"/>
      <c r="E59" s="32"/>
      <c r="F59" s="32"/>
      <c r="G59" s="32"/>
      <c r="H59" s="32" t="str">
        <f t="shared" si="29"/>
        <v>0</v>
      </c>
      <c r="I59" s="32" t="str">
        <f t="shared" si="30"/>
        <v/>
      </c>
      <c r="J59" s="32" t="str">
        <f t="shared" si="40"/>
        <v>#DIV/0!</v>
      </c>
      <c r="K59" s="36"/>
      <c r="L59" s="20"/>
      <c r="M59" s="35" t="str">
        <f t="shared" si="38"/>
        <v>6/18/2019</v>
      </c>
      <c r="N59" s="30" t="str">
        <f t="shared" si="31"/>
        <v>Tuesday</v>
      </c>
      <c r="O59" s="31"/>
      <c r="P59" s="32"/>
      <c r="Q59" s="32"/>
      <c r="R59" s="32"/>
      <c r="S59" s="32" t="str">
        <f t="shared" si="32"/>
        <v>0</v>
      </c>
      <c r="T59" s="32" t="str">
        <f t="shared" si="33"/>
        <v/>
      </c>
      <c r="U59" s="32" t="str">
        <f t="shared" si="41"/>
        <v>#DIV/0!</v>
      </c>
      <c r="V59" s="36"/>
      <c r="W59" s="20"/>
      <c r="X59" s="35" t="str">
        <f t="shared" si="39"/>
        <v>7/18/2019</v>
      </c>
      <c r="Y59" s="30" t="str">
        <f t="shared" si="34"/>
        <v>Thursday</v>
      </c>
      <c r="Z59" s="31"/>
      <c r="AA59" s="32"/>
      <c r="AB59" s="32"/>
      <c r="AC59" s="32"/>
      <c r="AD59" s="32" t="str">
        <f t="shared" si="35"/>
        <v>0</v>
      </c>
      <c r="AE59" s="32" t="str">
        <f t="shared" si="36"/>
        <v/>
      </c>
      <c r="AF59" s="32" t="str">
        <f t="shared" si="42"/>
        <v>#DIV/0!</v>
      </c>
      <c r="AG59" s="36"/>
    </row>
    <row r="60" ht="19.5" customHeight="1">
      <c r="A60" s="20"/>
      <c r="B60" s="35" t="str">
        <f t="shared" si="37"/>
        <v>5/19/2019</v>
      </c>
      <c r="C60" s="30" t="str">
        <f t="shared" si="28"/>
        <v>Sunday</v>
      </c>
      <c r="D60" s="31"/>
      <c r="E60" s="32"/>
      <c r="F60" s="32"/>
      <c r="G60" s="32"/>
      <c r="H60" s="32" t="str">
        <f t="shared" si="29"/>
        <v>0</v>
      </c>
      <c r="I60" s="32" t="str">
        <f t="shared" si="30"/>
        <v/>
      </c>
      <c r="J60" s="32" t="str">
        <f t="shared" si="40"/>
        <v>#DIV/0!</v>
      </c>
      <c r="K60" s="36"/>
      <c r="L60" s="20"/>
      <c r="M60" s="35" t="str">
        <f t="shared" si="38"/>
        <v>6/19/2019</v>
      </c>
      <c r="N60" s="30" t="str">
        <f t="shared" si="31"/>
        <v>Wednesday</v>
      </c>
      <c r="O60" s="31"/>
      <c r="P60" s="32"/>
      <c r="Q60" s="32"/>
      <c r="R60" s="32"/>
      <c r="S60" s="32" t="str">
        <f t="shared" si="32"/>
        <v>0</v>
      </c>
      <c r="T60" s="32" t="str">
        <f t="shared" si="33"/>
        <v/>
      </c>
      <c r="U60" s="32" t="str">
        <f t="shared" si="41"/>
        <v>#DIV/0!</v>
      </c>
      <c r="V60" s="36"/>
      <c r="W60" s="20"/>
      <c r="X60" s="35" t="str">
        <f t="shared" si="39"/>
        <v>7/19/2019</v>
      </c>
      <c r="Y60" s="30" t="str">
        <f t="shared" si="34"/>
        <v>Friday</v>
      </c>
      <c r="Z60" s="31"/>
      <c r="AA60" s="32"/>
      <c r="AB60" s="32"/>
      <c r="AC60" s="32"/>
      <c r="AD60" s="32" t="str">
        <f t="shared" si="35"/>
        <v>0</v>
      </c>
      <c r="AE60" s="32" t="str">
        <f t="shared" si="36"/>
        <v/>
      </c>
      <c r="AF60" s="32" t="str">
        <f t="shared" si="42"/>
        <v>#DIV/0!</v>
      </c>
      <c r="AG60" s="36"/>
    </row>
    <row r="61" ht="19.5" customHeight="1">
      <c r="A61" s="20"/>
      <c r="B61" s="35" t="str">
        <f t="shared" si="37"/>
        <v>5/20/2019</v>
      </c>
      <c r="C61" s="30" t="str">
        <f t="shared" si="28"/>
        <v>Monday</v>
      </c>
      <c r="D61" s="31"/>
      <c r="E61" s="32"/>
      <c r="F61" s="32"/>
      <c r="G61" s="32"/>
      <c r="H61" s="32" t="str">
        <f t="shared" si="29"/>
        <v>0</v>
      </c>
      <c r="I61" s="32" t="str">
        <f t="shared" si="30"/>
        <v/>
      </c>
      <c r="J61" s="32" t="str">
        <f t="shared" si="40"/>
        <v>#DIV/0!</v>
      </c>
      <c r="K61" s="36"/>
      <c r="L61" s="20"/>
      <c r="M61" s="35" t="str">
        <f t="shared" si="38"/>
        <v>6/20/2019</v>
      </c>
      <c r="N61" s="30" t="str">
        <f t="shared" si="31"/>
        <v>Thursday</v>
      </c>
      <c r="O61" s="31"/>
      <c r="P61" s="32"/>
      <c r="Q61" s="32"/>
      <c r="R61" s="32"/>
      <c r="S61" s="32" t="str">
        <f t="shared" si="32"/>
        <v>0</v>
      </c>
      <c r="T61" s="32" t="str">
        <f t="shared" si="33"/>
        <v/>
      </c>
      <c r="U61" s="32" t="str">
        <f t="shared" si="41"/>
        <v>#DIV/0!</v>
      </c>
      <c r="V61" s="36"/>
      <c r="W61" s="20"/>
      <c r="X61" s="35" t="str">
        <f t="shared" si="39"/>
        <v>7/20/2019</v>
      </c>
      <c r="Y61" s="30" t="str">
        <f t="shared" si="34"/>
        <v>Saturday</v>
      </c>
      <c r="Z61" s="31"/>
      <c r="AA61" s="32"/>
      <c r="AB61" s="32"/>
      <c r="AC61" s="32"/>
      <c r="AD61" s="32" t="str">
        <f t="shared" si="35"/>
        <v>0</v>
      </c>
      <c r="AE61" s="32" t="str">
        <f t="shared" si="36"/>
        <v/>
      </c>
      <c r="AF61" s="32" t="str">
        <f t="shared" si="42"/>
        <v>#DIV/0!</v>
      </c>
      <c r="AG61" s="36"/>
    </row>
    <row r="62" ht="19.5" customHeight="1">
      <c r="A62" s="20"/>
      <c r="B62" s="35" t="str">
        <f t="shared" si="37"/>
        <v>5/21/2019</v>
      </c>
      <c r="C62" s="30" t="str">
        <f t="shared" si="28"/>
        <v>Tuesday</v>
      </c>
      <c r="D62" s="31"/>
      <c r="E62" s="32"/>
      <c r="F62" s="32"/>
      <c r="G62" s="32"/>
      <c r="H62" s="32" t="str">
        <f t="shared" si="29"/>
        <v>0</v>
      </c>
      <c r="I62" s="32" t="str">
        <f t="shared" si="30"/>
        <v/>
      </c>
      <c r="J62" s="32" t="str">
        <f t="shared" si="40"/>
        <v>#DIV/0!</v>
      </c>
      <c r="K62" s="36"/>
      <c r="L62" s="20"/>
      <c r="M62" s="35" t="str">
        <f t="shared" si="38"/>
        <v>6/21/2019</v>
      </c>
      <c r="N62" s="30" t="str">
        <f t="shared" si="31"/>
        <v>Friday</v>
      </c>
      <c r="O62" s="31"/>
      <c r="P62" s="32"/>
      <c r="Q62" s="32"/>
      <c r="R62" s="32"/>
      <c r="S62" s="32" t="str">
        <f t="shared" si="32"/>
        <v>0</v>
      </c>
      <c r="T62" s="32" t="str">
        <f t="shared" si="33"/>
        <v/>
      </c>
      <c r="U62" s="32" t="str">
        <f t="shared" si="41"/>
        <v>#DIV/0!</v>
      </c>
      <c r="V62" s="36"/>
      <c r="W62" s="20"/>
      <c r="X62" s="35" t="str">
        <f t="shared" si="39"/>
        <v>7/21/2019</v>
      </c>
      <c r="Y62" s="30" t="str">
        <f t="shared" si="34"/>
        <v>Sunday</v>
      </c>
      <c r="Z62" s="31"/>
      <c r="AA62" s="32"/>
      <c r="AB62" s="32"/>
      <c r="AC62" s="32"/>
      <c r="AD62" s="32" t="str">
        <f t="shared" si="35"/>
        <v>0</v>
      </c>
      <c r="AE62" s="32" t="str">
        <f t="shared" si="36"/>
        <v/>
      </c>
      <c r="AF62" s="32" t="str">
        <f t="shared" si="42"/>
        <v>#DIV/0!</v>
      </c>
      <c r="AG62" s="36"/>
    </row>
    <row r="63" ht="19.5" customHeight="1">
      <c r="A63" s="20"/>
      <c r="B63" s="35" t="str">
        <f t="shared" si="37"/>
        <v>5/22/2019</v>
      </c>
      <c r="C63" s="30" t="str">
        <f t="shared" si="28"/>
        <v>Wednesday</v>
      </c>
      <c r="D63" s="31"/>
      <c r="E63" s="32"/>
      <c r="F63" s="32"/>
      <c r="G63" s="32"/>
      <c r="H63" s="32" t="str">
        <f t="shared" si="29"/>
        <v>0</v>
      </c>
      <c r="I63" s="32" t="str">
        <f t="shared" si="30"/>
        <v/>
      </c>
      <c r="J63" s="32" t="str">
        <f t="shared" si="40"/>
        <v>#DIV/0!</v>
      </c>
      <c r="K63" s="36"/>
      <c r="L63" s="20"/>
      <c r="M63" s="35" t="str">
        <f t="shared" si="38"/>
        <v>6/22/2019</v>
      </c>
      <c r="N63" s="30" t="str">
        <f t="shared" si="31"/>
        <v>Saturday</v>
      </c>
      <c r="O63" s="31"/>
      <c r="P63" s="32"/>
      <c r="Q63" s="32"/>
      <c r="R63" s="32"/>
      <c r="S63" s="32" t="str">
        <f t="shared" si="32"/>
        <v>0</v>
      </c>
      <c r="T63" s="32" t="str">
        <f t="shared" si="33"/>
        <v/>
      </c>
      <c r="U63" s="32" t="str">
        <f t="shared" si="41"/>
        <v>#DIV/0!</v>
      </c>
      <c r="V63" s="36"/>
      <c r="W63" s="20"/>
      <c r="X63" s="35" t="str">
        <f t="shared" si="39"/>
        <v>7/22/2019</v>
      </c>
      <c r="Y63" s="30" t="str">
        <f t="shared" si="34"/>
        <v>Monday</v>
      </c>
      <c r="Z63" s="31"/>
      <c r="AA63" s="32"/>
      <c r="AB63" s="32"/>
      <c r="AC63" s="32"/>
      <c r="AD63" s="32" t="str">
        <f t="shared" si="35"/>
        <v>0</v>
      </c>
      <c r="AE63" s="32" t="str">
        <f t="shared" si="36"/>
        <v/>
      </c>
      <c r="AF63" s="32" t="str">
        <f t="shared" si="42"/>
        <v>#DIV/0!</v>
      </c>
      <c r="AG63" s="36"/>
    </row>
    <row r="64" ht="19.5" customHeight="1">
      <c r="A64" s="20"/>
      <c r="B64" s="35" t="str">
        <f t="shared" si="37"/>
        <v>5/23/2019</v>
      </c>
      <c r="C64" s="30" t="str">
        <f t="shared" si="28"/>
        <v>Thursday</v>
      </c>
      <c r="D64" s="31"/>
      <c r="E64" s="32"/>
      <c r="F64" s="32"/>
      <c r="G64" s="32"/>
      <c r="H64" s="32" t="str">
        <f t="shared" si="29"/>
        <v>0</v>
      </c>
      <c r="I64" s="32" t="str">
        <f t="shared" si="30"/>
        <v/>
      </c>
      <c r="J64" s="32" t="str">
        <f t="shared" si="40"/>
        <v>#DIV/0!</v>
      </c>
      <c r="K64" s="36"/>
      <c r="L64" s="20"/>
      <c r="M64" s="35" t="str">
        <f t="shared" si="38"/>
        <v>6/23/2019</v>
      </c>
      <c r="N64" s="30" t="str">
        <f t="shared" si="31"/>
        <v>Sunday</v>
      </c>
      <c r="O64" s="31"/>
      <c r="P64" s="32"/>
      <c r="Q64" s="32"/>
      <c r="R64" s="32"/>
      <c r="S64" s="32" t="str">
        <f t="shared" si="32"/>
        <v>0</v>
      </c>
      <c r="T64" s="32" t="str">
        <f t="shared" si="33"/>
        <v/>
      </c>
      <c r="U64" s="32" t="str">
        <f t="shared" si="41"/>
        <v>#DIV/0!</v>
      </c>
      <c r="V64" s="36"/>
      <c r="W64" s="20"/>
      <c r="X64" s="35" t="str">
        <f t="shared" si="39"/>
        <v>7/23/2019</v>
      </c>
      <c r="Y64" s="30" t="str">
        <f t="shared" si="34"/>
        <v>Tuesday</v>
      </c>
      <c r="Z64" s="31"/>
      <c r="AA64" s="32"/>
      <c r="AB64" s="32"/>
      <c r="AC64" s="32"/>
      <c r="AD64" s="32" t="str">
        <f t="shared" si="35"/>
        <v>0</v>
      </c>
      <c r="AE64" s="32" t="str">
        <f t="shared" si="36"/>
        <v/>
      </c>
      <c r="AF64" s="32" t="str">
        <f t="shared" si="42"/>
        <v>#DIV/0!</v>
      </c>
      <c r="AG64" s="36"/>
    </row>
    <row r="65" ht="19.5" customHeight="1">
      <c r="A65" s="20"/>
      <c r="B65" s="35" t="str">
        <f t="shared" si="37"/>
        <v>5/24/2019</v>
      </c>
      <c r="C65" s="30" t="str">
        <f t="shared" si="28"/>
        <v>Friday</v>
      </c>
      <c r="D65" s="31"/>
      <c r="E65" s="32"/>
      <c r="F65" s="32"/>
      <c r="G65" s="32"/>
      <c r="H65" s="32" t="str">
        <f t="shared" si="29"/>
        <v>0</v>
      </c>
      <c r="I65" s="32" t="str">
        <f t="shared" si="30"/>
        <v/>
      </c>
      <c r="J65" s="32" t="str">
        <f t="shared" si="40"/>
        <v>#DIV/0!</v>
      </c>
      <c r="K65" s="36"/>
      <c r="L65" s="20"/>
      <c r="M65" s="35" t="str">
        <f t="shared" si="38"/>
        <v>6/24/2019</v>
      </c>
      <c r="N65" s="30" t="str">
        <f t="shared" si="31"/>
        <v>Monday</v>
      </c>
      <c r="O65" s="31"/>
      <c r="P65" s="32"/>
      <c r="Q65" s="32"/>
      <c r="R65" s="32"/>
      <c r="S65" s="32" t="str">
        <f t="shared" si="32"/>
        <v>0</v>
      </c>
      <c r="T65" s="32" t="str">
        <f t="shared" si="33"/>
        <v/>
      </c>
      <c r="U65" s="32" t="str">
        <f t="shared" si="41"/>
        <v>#DIV/0!</v>
      </c>
      <c r="V65" s="36"/>
      <c r="W65" s="20"/>
      <c r="X65" s="35" t="str">
        <f t="shared" si="39"/>
        <v>7/24/2019</v>
      </c>
      <c r="Y65" s="30" t="str">
        <f t="shared" si="34"/>
        <v>Wednesday</v>
      </c>
      <c r="Z65" s="31"/>
      <c r="AA65" s="32"/>
      <c r="AB65" s="32"/>
      <c r="AC65" s="32"/>
      <c r="AD65" s="32" t="str">
        <f t="shared" si="35"/>
        <v>0</v>
      </c>
      <c r="AE65" s="32" t="str">
        <f t="shared" si="36"/>
        <v/>
      </c>
      <c r="AF65" s="32" t="str">
        <f t="shared" si="42"/>
        <v>#DIV/0!</v>
      </c>
      <c r="AG65" s="36"/>
    </row>
    <row r="66" ht="19.5" customHeight="1">
      <c r="A66" s="20"/>
      <c r="B66" s="35" t="str">
        <f t="shared" si="37"/>
        <v>5/25/2019</v>
      </c>
      <c r="C66" s="30" t="str">
        <f t="shared" si="28"/>
        <v>Saturday</v>
      </c>
      <c r="D66" s="31"/>
      <c r="E66" s="32"/>
      <c r="F66" s="32"/>
      <c r="G66" s="32"/>
      <c r="H66" s="32" t="str">
        <f t="shared" si="29"/>
        <v>0</v>
      </c>
      <c r="I66" s="32" t="str">
        <f t="shared" si="30"/>
        <v/>
      </c>
      <c r="J66" s="32" t="str">
        <f t="shared" si="40"/>
        <v>#DIV/0!</v>
      </c>
      <c r="K66" s="36"/>
      <c r="L66" s="20"/>
      <c r="M66" s="35" t="str">
        <f t="shared" si="38"/>
        <v>6/25/2019</v>
      </c>
      <c r="N66" s="30" t="str">
        <f t="shared" si="31"/>
        <v>Tuesday</v>
      </c>
      <c r="O66" s="31"/>
      <c r="P66" s="32"/>
      <c r="Q66" s="32"/>
      <c r="R66" s="32"/>
      <c r="S66" s="32" t="str">
        <f t="shared" si="32"/>
        <v>0</v>
      </c>
      <c r="T66" s="32" t="str">
        <f t="shared" si="33"/>
        <v/>
      </c>
      <c r="U66" s="32" t="str">
        <f t="shared" si="41"/>
        <v>#DIV/0!</v>
      </c>
      <c r="V66" s="36"/>
      <c r="W66" s="20"/>
      <c r="X66" s="35" t="str">
        <f t="shared" si="39"/>
        <v>7/25/2019</v>
      </c>
      <c r="Y66" s="30" t="str">
        <f t="shared" si="34"/>
        <v>Thursday</v>
      </c>
      <c r="Z66" s="31"/>
      <c r="AA66" s="32"/>
      <c r="AB66" s="32"/>
      <c r="AC66" s="32"/>
      <c r="AD66" s="32" t="str">
        <f t="shared" si="35"/>
        <v>0</v>
      </c>
      <c r="AE66" s="32" t="str">
        <f t="shared" si="36"/>
        <v/>
      </c>
      <c r="AF66" s="32" t="str">
        <f t="shared" si="42"/>
        <v>#DIV/0!</v>
      </c>
      <c r="AG66" s="36"/>
    </row>
    <row r="67" ht="19.5" customHeight="1">
      <c r="A67" s="20"/>
      <c r="B67" s="35" t="str">
        <f t="shared" si="37"/>
        <v>5/26/2019</v>
      </c>
      <c r="C67" s="30" t="str">
        <f t="shared" si="28"/>
        <v>Sunday</v>
      </c>
      <c r="D67" s="31"/>
      <c r="E67" s="32"/>
      <c r="F67" s="32"/>
      <c r="G67" s="32"/>
      <c r="H67" s="32" t="str">
        <f t="shared" si="29"/>
        <v>0</v>
      </c>
      <c r="I67" s="32" t="str">
        <f t="shared" si="30"/>
        <v/>
      </c>
      <c r="J67" s="32" t="str">
        <f t="shared" si="40"/>
        <v>#DIV/0!</v>
      </c>
      <c r="K67" s="36"/>
      <c r="L67" s="20"/>
      <c r="M67" s="35" t="str">
        <f t="shared" si="38"/>
        <v>6/26/2019</v>
      </c>
      <c r="N67" s="30" t="str">
        <f t="shared" si="31"/>
        <v>Wednesday</v>
      </c>
      <c r="O67" s="31"/>
      <c r="P67" s="32"/>
      <c r="Q67" s="32"/>
      <c r="R67" s="32"/>
      <c r="S67" s="32" t="str">
        <f t="shared" si="32"/>
        <v>0</v>
      </c>
      <c r="T67" s="32" t="str">
        <f t="shared" si="33"/>
        <v/>
      </c>
      <c r="U67" s="32" t="str">
        <f t="shared" si="41"/>
        <v>#DIV/0!</v>
      </c>
      <c r="V67" s="36"/>
      <c r="W67" s="20"/>
      <c r="X67" s="35" t="str">
        <f t="shared" si="39"/>
        <v>7/26/2019</v>
      </c>
      <c r="Y67" s="30" t="str">
        <f t="shared" si="34"/>
        <v>Friday</v>
      </c>
      <c r="Z67" s="31"/>
      <c r="AA67" s="32"/>
      <c r="AB67" s="32"/>
      <c r="AC67" s="32"/>
      <c r="AD67" s="32" t="str">
        <f t="shared" si="35"/>
        <v>0</v>
      </c>
      <c r="AE67" s="32" t="str">
        <f t="shared" si="36"/>
        <v/>
      </c>
      <c r="AF67" s="32" t="str">
        <f t="shared" si="42"/>
        <v>#DIV/0!</v>
      </c>
      <c r="AG67" s="36"/>
    </row>
    <row r="68" ht="19.5" customHeight="1">
      <c r="A68" s="20"/>
      <c r="B68" s="35" t="str">
        <f t="shared" si="37"/>
        <v>5/27/2019</v>
      </c>
      <c r="C68" s="30" t="str">
        <f t="shared" si="28"/>
        <v>Monday</v>
      </c>
      <c r="D68" s="31"/>
      <c r="E68" s="32"/>
      <c r="F68" s="32"/>
      <c r="G68" s="32"/>
      <c r="H68" s="32" t="str">
        <f t="shared" si="29"/>
        <v>0</v>
      </c>
      <c r="I68" s="32" t="str">
        <f t="shared" si="30"/>
        <v/>
      </c>
      <c r="J68" s="32" t="str">
        <f t="shared" si="40"/>
        <v>#DIV/0!</v>
      </c>
      <c r="K68" s="36"/>
      <c r="L68" s="20"/>
      <c r="M68" s="35" t="str">
        <f t="shared" si="38"/>
        <v>6/27/2019</v>
      </c>
      <c r="N68" s="30" t="str">
        <f t="shared" si="31"/>
        <v>Thursday</v>
      </c>
      <c r="O68" s="31"/>
      <c r="P68" s="32"/>
      <c r="Q68" s="32"/>
      <c r="R68" s="32"/>
      <c r="S68" s="32" t="str">
        <f t="shared" si="32"/>
        <v>0</v>
      </c>
      <c r="T68" s="32" t="str">
        <f t="shared" si="33"/>
        <v/>
      </c>
      <c r="U68" s="32" t="str">
        <f t="shared" si="41"/>
        <v>#DIV/0!</v>
      </c>
      <c r="V68" s="36"/>
      <c r="W68" s="20"/>
      <c r="X68" s="35" t="str">
        <f t="shared" si="39"/>
        <v>7/27/2019</v>
      </c>
      <c r="Y68" s="30" t="str">
        <f t="shared" si="34"/>
        <v>Saturday</v>
      </c>
      <c r="Z68" s="31"/>
      <c r="AA68" s="32"/>
      <c r="AB68" s="32"/>
      <c r="AC68" s="32"/>
      <c r="AD68" s="32" t="str">
        <f t="shared" si="35"/>
        <v>0</v>
      </c>
      <c r="AE68" s="32" t="str">
        <f t="shared" si="36"/>
        <v/>
      </c>
      <c r="AF68" s="32" t="str">
        <f t="shared" si="42"/>
        <v>#DIV/0!</v>
      </c>
      <c r="AG68" s="36"/>
    </row>
    <row r="69" ht="19.5" customHeight="1">
      <c r="A69" s="20"/>
      <c r="B69" s="35" t="str">
        <f t="shared" si="37"/>
        <v>5/28/2019</v>
      </c>
      <c r="C69" s="30" t="str">
        <f t="shared" si="28"/>
        <v>Tuesday</v>
      </c>
      <c r="D69" s="31"/>
      <c r="E69" s="32"/>
      <c r="F69" s="32"/>
      <c r="G69" s="32"/>
      <c r="H69" s="32" t="str">
        <f t="shared" si="29"/>
        <v>0</v>
      </c>
      <c r="I69" s="32" t="str">
        <f t="shared" si="30"/>
        <v/>
      </c>
      <c r="J69" s="32" t="str">
        <f t="shared" si="40"/>
        <v>#DIV/0!</v>
      </c>
      <c r="K69" s="36"/>
      <c r="L69" s="20"/>
      <c r="M69" s="35" t="str">
        <f t="shared" si="38"/>
        <v>6/28/2019</v>
      </c>
      <c r="N69" s="30" t="str">
        <f t="shared" si="31"/>
        <v>Friday</v>
      </c>
      <c r="O69" s="31"/>
      <c r="P69" s="32"/>
      <c r="Q69" s="32"/>
      <c r="R69" s="32"/>
      <c r="S69" s="32" t="str">
        <f t="shared" si="32"/>
        <v>0</v>
      </c>
      <c r="T69" s="32" t="str">
        <f t="shared" si="33"/>
        <v/>
      </c>
      <c r="U69" s="32" t="str">
        <f t="shared" si="41"/>
        <v>#DIV/0!</v>
      </c>
      <c r="V69" s="36"/>
      <c r="W69" s="20"/>
      <c r="X69" s="35" t="str">
        <f t="shared" si="39"/>
        <v>7/28/2019</v>
      </c>
      <c r="Y69" s="30" t="str">
        <f t="shared" si="34"/>
        <v>Sunday</v>
      </c>
      <c r="Z69" s="31"/>
      <c r="AA69" s="32"/>
      <c r="AB69" s="32"/>
      <c r="AC69" s="32"/>
      <c r="AD69" s="32" t="str">
        <f t="shared" si="35"/>
        <v>0</v>
      </c>
      <c r="AE69" s="32" t="str">
        <f t="shared" si="36"/>
        <v/>
      </c>
      <c r="AF69" s="32" t="str">
        <f t="shared" si="42"/>
        <v>#DIV/0!</v>
      </c>
      <c r="AG69" s="36"/>
    </row>
    <row r="70" ht="19.5" customHeight="1">
      <c r="A70" s="20"/>
      <c r="B70" s="35" t="str">
        <f t="shared" ref="B70:B72" si="43">IF(B69&lt;&gt;"",IF(MONTH(B69+1)=MONTH(B69),B69+1,""),"")</f>
        <v>5/29/2019</v>
      </c>
      <c r="C70" s="30" t="str">
        <f t="shared" si="28"/>
        <v>Wednesday</v>
      </c>
      <c r="D70" s="31"/>
      <c r="E70" s="32"/>
      <c r="F70" s="32"/>
      <c r="G70" s="32"/>
      <c r="H70" s="32" t="str">
        <f t="shared" ref="H70:H72" si="44">IF(B70&lt;&gt;"", (E70*9)+(F70*4)+(G70*4),"")</f>
        <v>0</v>
      </c>
      <c r="I70" s="32" t="str">
        <f t="shared" ref="I70:I72" si="45">IF(B70&lt;&gt;"",IF(D70&lt;&gt;0,D70/2.204,""),"")</f>
        <v/>
      </c>
      <c r="J70" s="32" t="str">
        <f t="shared" ref="J70:J72" si="46">IF(B70&lt;&gt;"", AVERAGE(I64:I70),"")</f>
        <v>#DIV/0!</v>
      </c>
      <c r="K70" s="36"/>
      <c r="L70" s="20"/>
      <c r="M70" s="35" t="str">
        <f t="shared" ref="M70:M72" si="47">IF(M69&lt;&gt;"",IF(MONTH(M69+1)=MONTH(M69),M69+1,""),"")</f>
        <v>6/29/2019</v>
      </c>
      <c r="N70" s="30" t="str">
        <f t="shared" si="31"/>
        <v>Saturday</v>
      </c>
      <c r="O70" s="31"/>
      <c r="P70" s="32"/>
      <c r="Q70" s="32"/>
      <c r="R70" s="32"/>
      <c r="S70" s="32" t="str">
        <f t="shared" ref="S70:S72" si="48">IF(M70&lt;&gt;"", (P70*9)+(Q70*4)+(R70*4),"")</f>
        <v>0</v>
      </c>
      <c r="T70" s="32" t="str">
        <f t="shared" ref="T70:T72" si="49">IF(M70&lt;&gt;"",IF(O70&lt;&gt;0,O70/2.204,""),"")</f>
        <v/>
      </c>
      <c r="U70" s="32" t="str">
        <f t="shared" ref="U70:U72" si="50">IF(M70&lt;&gt;"", AVERAGE(T64:T70),"")</f>
        <v>#DIV/0!</v>
      </c>
      <c r="V70" s="36"/>
      <c r="W70" s="20"/>
      <c r="X70" s="35" t="str">
        <f t="shared" ref="X70:X72" si="51">IF(X69&lt;&gt;"",IF(MONTH(X69+1)=MONTH(X69),X69+1,""),"")</f>
        <v>7/29/2019</v>
      </c>
      <c r="Y70" s="30" t="str">
        <f t="shared" si="34"/>
        <v>Monday</v>
      </c>
      <c r="Z70" s="31"/>
      <c r="AA70" s="32"/>
      <c r="AB70" s="32"/>
      <c r="AC70" s="32"/>
      <c r="AD70" s="32" t="str">
        <f t="shared" ref="AD70:AD72" si="52">IF(X70&lt;&gt;"", (AA70*9)+(AB70*4)+(AC70*4),"")</f>
        <v>0</v>
      </c>
      <c r="AE70" s="32" t="str">
        <f t="shared" ref="AE70:AE72" si="53">IF(X70&lt;&gt;"",IF(Z70&lt;&gt;0,Z70/2.204,""),"")</f>
        <v/>
      </c>
      <c r="AF70" s="32" t="str">
        <f t="shared" ref="AF70:AF72" si="54">IF(X70&lt;&gt;"", AVERAGE(AE64:AE70),"")</f>
        <v>#DIV/0!</v>
      </c>
      <c r="AG70" s="36"/>
    </row>
    <row r="71" ht="19.5" customHeight="1">
      <c r="A71" s="20"/>
      <c r="B71" s="35" t="str">
        <f t="shared" si="43"/>
        <v>5/30/2019</v>
      </c>
      <c r="C71" s="30" t="str">
        <f t="shared" si="28"/>
        <v>Thursday</v>
      </c>
      <c r="D71" s="31"/>
      <c r="E71" s="32"/>
      <c r="F71" s="32"/>
      <c r="G71" s="32"/>
      <c r="H71" s="32" t="str">
        <f t="shared" si="44"/>
        <v>0</v>
      </c>
      <c r="I71" s="32" t="str">
        <f t="shared" si="45"/>
        <v/>
      </c>
      <c r="J71" s="32" t="str">
        <f t="shared" si="46"/>
        <v>#DIV/0!</v>
      </c>
      <c r="K71" s="36"/>
      <c r="L71" s="20"/>
      <c r="M71" s="35" t="str">
        <f t="shared" si="47"/>
        <v>6/30/2019</v>
      </c>
      <c r="N71" s="30" t="str">
        <f t="shared" si="31"/>
        <v>Sunday</v>
      </c>
      <c r="O71" s="31"/>
      <c r="P71" s="32"/>
      <c r="Q71" s="32"/>
      <c r="R71" s="32"/>
      <c r="S71" s="32" t="str">
        <f t="shared" si="48"/>
        <v>0</v>
      </c>
      <c r="T71" s="32" t="str">
        <f t="shared" si="49"/>
        <v/>
      </c>
      <c r="U71" s="32" t="str">
        <f t="shared" si="50"/>
        <v>#DIV/0!</v>
      </c>
      <c r="V71" s="36"/>
      <c r="W71" s="20"/>
      <c r="X71" s="35" t="str">
        <f t="shared" si="51"/>
        <v>7/30/2019</v>
      </c>
      <c r="Y71" s="30" t="str">
        <f t="shared" si="34"/>
        <v>Tuesday</v>
      </c>
      <c r="Z71" s="31"/>
      <c r="AA71" s="32"/>
      <c r="AB71" s="32"/>
      <c r="AC71" s="32"/>
      <c r="AD71" s="32" t="str">
        <f t="shared" si="52"/>
        <v>0</v>
      </c>
      <c r="AE71" s="32" t="str">
        <f t="shared" si="53"/>
        <v/>
      </c>
      <c r="AF71" s="32" t="str">
        <f t="shared" si="54"/>
        <v>#DIV/0!</v>
      </c>
      <c r="AG71" s="36"/>
    </row>
    <row r="72" ht="19.5" customHeight="1">
      <c r="A72" s="20"/>
      <c r="B72" s="35" t="str">
        <f t="shared" si="43"/>
        <v>5/31/2019</v>
      </c>
      <c r="C72" s="30" t="str">
        <f t="shared" si="28"/>
        <v>Friday</v>
      </c>
      <c r="D72" s="31"/>
      <c r="E72" s="32"/>
      <c r="F72" s="32"/>
      <c r="G72" s="32"/>
      <c r="H72" s="32" t="str">
        <f t="shared" si="44"/>
        <v>0</v>
      </c>
      <c r="I72" s="32" t="str">
        <f t="shared" si="45"/>
        <v/>
      </c>
      <c r="J72" s="32" t="str">
        <f t="shared" si="46"/>
        <v>#DIV/0!</v>
      </c>
      <c r="K72" s="36"/>
      <c r="L72" s="20"/>
      <c r="M72" s="35" t="str">
        <f t="shared" si="47"/>
        <v/>
      </c>
      <c r="N72" s="30" t="str">
        <f t="shared" si="31"/>
        <v/>
      </c>
      <c r="O72" s="31"/>
      <c r="P72" s="32"/>
      <c r="Q72" s="32"/>
      <c r="R72" s="32"/>
      <c r="S72" s="32" t="str">
        <f t="shared" si="48"/>
        <v/>
      </c>
      <c r="T72" s="32" t="str">
        <f t="shared" si="49"/>
        <v/>
      </c>
      <c r="U72" s="32" t="str">
        <f t="shared" si="50"/>
        <v/>
      </c>
      <c r="V72" s="36"/>
      <c r="W72" s="20"/>
      <c r="X72" s="35" t="str">
        <f t="shared" si="51"/>
        <v>7/31/2019</v>
      </c>
      <c r="Y72" s="30" t="str">
        <f t="shared" si="34"/>
        <v>Wednesday</v>
      </c>
      <c r="Z72" s="31"/>
      <c r="AA72" s="32"/>
      <c r="AB72" s="32"/>
      <c r="AC72" s="32"/>
      <c r="AD72" s="32" t="str">
        <f t="shared" si="52"/>
        <v>0</v>
      </c>
      <c r="AE72" s="32" t="str">
        <f t="shared" si="53"/>
        <v/>
      </c>
      <c r="AF72" s="32" t="str">
        <f t="shared" si="54"/>
        <v>#DIV/0!</v>
      </c>
      <c r="AG72" s="36"/>
    </row>
    <row r="73" ht="19.5" customHeight="1">
      <c r="A73" s="20"/>
      <c r="B73" s="35"/>
      <c r="C73" s="37" t="s">
        <v>16</v>
      </c>
      <c r="D73" s="38" t="str">
        <f>AVERAGE(D42:D72)</f>
        <v>#DIV/0!</v>
      </c>
      <c r="E73" s="41" t="str">
        <f>Z36</f>
        <v>#DIV/0!</v>
      </c>
      <c r="F73" s="32"/>
      <c r="G73" s="37" t="s">
        <v>17</v>
      </c>
      <c r="H73" s="38" t="str">
        <f>AVERAGE(H42:H72)</f>
        <v>0</v>
      </c>
      <c r="I73" s="32"/>
      <c r="J73" s="32"/>
      <c r="K73" s="36"/>
      <c r="L73" s="20"/>
      <c r="M73" s="35"/>
      <c r="N73" s="37" t="s">
        <v>16</v>
      </c>
      <c r="O73" s="38" t="str">
        <f>AVERAGE(O42:O72)</f>
        <v>#DIV/0!</v>
      </c>
      <c r="P73" s="39" t="str">
        <f>D73</f>
        <v>#DIV/0!</v>
      </c>
      <c r="Q73" s="32"/>
      <c r="R73" s="37" t="s">
        <v>17</v>
      </c>
      <c r="S73" s="38" t="str">
        <f>AVERAGE(S42:S72)</f>
        <v>0</v>
      </c>
      <c r="T73" s="32"/>
      <c r="U73" s="32"/>
      <c r="V73" s="36"/>
      <c r="W73" s="20"/>
      <c r="X73" s="35"/>
      <c r="Y73" s="37" t="s">
        <v>16</v>
      </c>
      <c r="Z73" s="38" t="str">
        <f>AVERAGE(Z42:Z72)</f>
        <v>#DIV/0!</v>
      </c>
      <c r="AA73" s="39" t="str">
        <f>O73</f>
        <v>#DIV/0!</v>
      </c>
      <c r="AB73" s="32"/>
      <c r="AC73" s="37" t="s">
        <v>17</v>
      </c>
      <c r="AD73" s="38" t="str">
        <f>AVERAGE(AD42:AD72)</f>
        <v>0</v>
      </c>
      <c r="AE73" s="32"/>
      <c r="AF73" s="32"/>
      <c r="AG73" s="36"/>
    </row>
    <row r="74" ht="19.5" customHeight="1">
      <c r="A74" s="20"/>
      <c r="B74" s="42"/>
      <c r="C74" s="43"/>
      <c r="D74" s="43"/>
      <c r="E74" s="43" t="s">
        <v>18</v>
      </c>
      <c r="F74" s="43"/>
      <c r="G74" s="43"/>
      <c r="H74" s="43"/>
      <c r="I74" s="43"/>
      <c r="J74" s="43"/>
      <c r="K74" s="44"/>
      <c r="L74" s="20"/>
      <c r="M74" s="42"/>
      <c r="N74" s="43"/>
      <c r="O74" s="43"/>
      <c r="P74" s="43" t="s">
        <v>18</v>
      </c>
      <c r="Q74" s="43"/>
      <c r="R74" s="43"/>
      <c r="S74" s="43"/>
      <c r="T74" s="43"/>
      <c r="U74" s="43"/>
      <c r="V74" s="44"/>
      <c r="W74" s="20"/>
      <c r="X74" s="42"/>
      <c r="Y74" s="43"/>
      <c r="Z74" s="43"/>
      <c r="AA74" s="43" t="s">
        <v>18</v>
      </c>
      <c r="AB74" s="43"/>
      <c r="AC74" s="43"/>
      <c r="AD74" s="43"/>
      <c r="AE74" s="43"/>
      <c r="AF74" s="43"/>
      <c r="AG74" s="44"/>
    </row>
    <row r="75"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row>
    <row r="76" ht="99.75" customHeight="1">
      <c r="A76" s="20"/>
      <c r="B76" s="21" t="str">
        <f>TEXT(B79,"MMMM")</f>
        <v>August</v>
      </c>
      <c r="C76" s="22"/>
      <c r="D76" s="22"/>
      <c r="E76" s="22"/>
      <c r="F76" s="22"/>
      <c r="G76" s="22"/>
      <c r="H76" s="22"/>
      <c r="I76" s="22"/>
      <c r="J76" s="22"/>
      <c r="K76" s="23"/>
      <c r="L76" s="20"/>
      <c r="M76" s="21" t="str">
        <f>TEXT(M79,"MMMM")</f>
        <v>September</v>
      </c>
      <c r="N76" s="22"/>
      <c r="O76" s="22"/>
      <c r="P76" s="22"/>
      <c r="Q76" s="22"/>
      <c r="R76" s="22"/>
      <c r="S76" s="22"/>
      <c r="T76" s="22"/>
      <c r="U76" s="22"/>
      <c r="V76" s="23"/>
      <c r="W76" s="20"/>
      <c r="X76" s="21" t="str">
        <f>TEXT(X79,"MMMM")</f>
        <v>October</v>
      </c>
      <c r="Y76" s="22"/>
      <c r="Z76" s="22"/>
      <c r="AA76" s="22"/>
      <c r="AB76" s="22"/>
      <c r="AC76" s="22"/>
      <c r="AD76" s="22"/>
      <c r="AE76" s="22"/>
      <c r="AF76" s="22"/>
      <c r="AG76" s="23"/>
    </row>
    <row r="7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row>
    <row r="78" ht="49.5" customHeight="1">
      <c r="A78" s="20"/>
      <c r="B78" s="25" t="s">
        <v>3</v>
      </c>
      <c r="C78" s="26" t="s">
        <v>6</v>
      </c>
      <c r="D78" s="26" t="s">
        <v>7</v>
      </c>
      <c r="E78" s="26" t="s">
        <v>8</v>
      </c>
      <c r="F78" s="26" t="s">
        <v>9</v>
      </c>
      <c r="G78" s="26" t="s">
        <v>10</v>
      </c>
      <c r="H78" s="26" t="s">
        <v>11</v>
      </c>
      <c r="I78" s="26" t="s">
        <v>12</v>
      </c>
      <c r="J78" s="26" t="s">
        <v>13</v>
      </c>
      <c r="K78" s="28" t="s">
        <v>14</v>
      </c>
      <c r="L78" s="20"/>
      <c r="M78" s="25" t="s">
        <v>3</v>
      </c>
      <c r="N78" s="26" t="s">
        <v>6</v>
      </c>
      <c r="O78" s="26" t="s">
        <v>7</v>
      </c>
      <c r="P78" s="26" t="s">
        <v>8</v>
      </c>
      <c r="Q78" s="26" t="s">
        <v>9</v>
      </c>
      <c r="R78" s="26" t="s">
        <v>10</v>
      </c>
      <c r="S78" s="26" t="s">
        <v>11</v>
      </c>
      <c r="T78" s="26" t="s">
        <v>12</v>
      </c>
      <c r="U78" s="26" t="s">
        <v>13</v>
      </c>
      <c r="V78" s="28" t="s">
        <v>14</v>
      </c>
      <c r="W78" s="20"/>
      <c r="X78" s="25" t="s">
        <v>3</v>
      </c>
      <c r="Y78" s="26" t="s">
        <v>6</v>
      </c>
      <c r="Z78" s="26" t="s">
        <v>7</v>
      </c>
      <c r="AA78" s="26" t="s">
        <v>8</v>
      </c>
      <c r="AB78" s="26" t="s">
        <v>9</v>
      </c>
      <c r="AC78" s="26" t="s">
        <v>10</v>
      </c>
      <c r="AD78" s="26" t="s">
        <v>11</v>
      </c>
      <c r="AE78" s="26" t="s">
        <v>12</v>
      </c>
      <c r="AF78" s="26" t="s">
        <v>13</v>
      </c>
      <c r="AG78" s="28" t="s">
        <v>14</v>
      </c>
    </row>
    <row r="79" ht="19.5" customHeight="1">
      <c r="A79" s="20"/>
      <c r="B79" s="34" t="str">
        <f>DATE(YEAR(X42), MONTH(X42)+1, 1)</f>
        <v>8/1/2019</v>
      </c>
      <c r="C79" s="30" t="str">
        <f t="shared" ref="C79:C109" si="55">TEXT(B79,"dddd")</f>
        <v>Thursday</v>
      </c>
      <c r="D79" s="31"/>
      <c r="E79" s="30"/>
      <c r="F79" s="30"/>
      <c r="G79" s="30"/>
      <c r="H79" s="30" t="str">
        <f t="shared" ref="H79:H106" si="56">(E79*9)+(F79*4)+(G79*4)</f>
        <v>0</v>
      </c>
      <c r="I79" s="32" t="str">
        <f t="shared" ref="I79:I106" si="57">IF(D79&lt;&gt;0,D79/2.204,"")</f>
        <v/>
      </c>
      <c r="J79" s="32" t="str">
        <f>AVERAGE(I79, IF(AE72&lt;&gt;"", AE67:AE72, IF(AE71&lt;&gt;"", AE66:AE71, IF(AE70&lt;&gt;"", AE65:AE70, IF(AE69&lt;&gt;"",AE64:AE69)))))</f>
        <v>#DIV/0!</v>
      </c>
      <c r="K79" s="33"/>
      <c r="L79" s="20"/>
      <c r="M79" s="34" t="str">
        <f>DATE(YEAR(B79), MONTH(B79)+1, 1)</f>
        <v>9/1/2019</v>
      </c>
      <c r="N79" s="30" t="str">
        <f t="shared" ref="N79:N109" si="58">TEXT(M79,"dddd")</f>
        <v>Sunday</v>
      </c>
      <c r="O79" s="31"/>
      <c r="P79" s="30"/>
      <c r="Q79" s="30"/>
      <c r="R79" s="30"/>
      <c r="S79" s="30" t="str">
        <f t="shared" ref="S79:S106" si="59">(P79*9)+(Q79*4)+(R79*4)</f>
        <v>0</v>
      </c>
      <c r="T79" s="32" t="str">
        <f t="shared" ref="T79:T106" si="60">IF(O79&lt;&gt;0,O79/2.204,"")</f>
        <v/>
      </c>
      <c r="U79" s="32" t="str">
        <f>AVERAGE(T79, IF(B109&lt;&gt;"", I104:I109, IF(B108&lt;&gt;"", I103:I108, IF(B107&lt;&gt;"", I102:I107, IF(B106&lt;&gt;"",I101:I106)))))</f>
        <v>#DIV/0!</v>
      </c>
      <c r="V79" s="33"/>
      <c r="W79" s="20"/>
      <c r="X79" s="34" t="str">
        <f>DATE(YEAR(M79), MONTH(M79)+1, 1)</f>
        <v>10/1/2019</v>
      </c>
      <c r="Y79" s="30" t="str">
        <f t="shared" ref="Y79:Y109" si="61">TEXT(X79,"dddd")</f>
        <v>Tuesday</v>
      </c>
      <c r="Z79" s="31"/>
      <c r="AA79" s="30"/>
      <c r="AB79" s="30"/>
      <c r="AC79" s="30"/>
      <c r="AD79" s="30" t="str">
        <f t="shared" ref="AD79:AD106" si="62">(AA79*9)+(AB79*4)+(AC79*4)</f>
        <v>0</v>
      </c>
      <c r="AE79" s="32" t="str">
        <f t="shared" ref="AE79:AE106" si="63">IF(Z79&lt;&gt;0,Z79/2.204,"")</f>
        <v/>
      </c>
      <c r="AF79" s="32" t="str">
        <f>AVERAGE(AE79, IF(M109&lt;&gt;"", T104:T109, IF(M108&lt;&gt;"", T103:T108, IF(M107&lt;&gt;"", T102:T107, IF(M106&lt;&gt;"",T101:T106)))))</f>
        <v>#DIV/0!</v>
      </c>
      <c r="AG79" s="33"/>
    </row>
    <row r="80" ht="19.5" customHeight="1">
      <c r="A80" s="20"/>
      <c r="B80" s="35" t="str">
        <f t="shared" ref="B80:B106" si="64">B79+1</f>
        <v>8/2/2019</v>
      </c>
      <c r="C80" s="30" t="str">
        <f t="shared" si="55"/>
        <v>Friday</v>
      </c>
      <c r="D80" s="31"/>
      <c r="E80" s="32"/>
      <c r="F80" s="32"/>
      <c r="G80" s="32"/>
      <c r="H80" s="32" t="str">
        <f t="shared" si="56"/>
        <v>0</v>
      </c>
      <c r="I80" s="32" t="str">
        <f t="shared" si="57"/>
        <v/>
      </c>
      <c r="J80" s="32" t="str">
        <f>AVERAGE(I79:I80, IF(AE72&lt;&gt;"", AE68:AE72, IF(AE71&lt;&gt;"", AE67:AE71, IF(AE70&lt;&gt;"", AE66:AE70, IF(AE69&lt;&gt;"",AE65:AE69)))))</f>
        <v>#DIV/0!</v>
      </c>
      <c r="K80" s="36"/>
      <c r="L80" s="20"/>
      <c r="M80" s="35" t="str">
        <f t="shared" ref="M80:M106" si="65">M79+1</f>
        <v>9/2/2019</v>
      </c>
      <c r="N80" s="30" t="str">
        <f t="shared" si="58"/>
        <v>Monday</v>
      </c>
      <c r="O80" s="31"/>
      <c r="P80" s="32"/>
      <c r="Q80" s="32"/>
      <c r="R80" s="32"/>
      <c r="S80" s="32" t="str">
        <f t="shared" si="59"/>
        <v>0</v>
      </c>
      <c r="T80" s="32" t="str">
        <f t="shared" si="60"/>
        <v/>
      </c>
      <c r="U80" s="32" t="str">
        <f>AVERAGE(T79:T80, IF(B109&lt;&gt;"", I105:I109, IF(B108&lt;&gt;"", I104:I108, IF(B107&lt;&gt;"", I103:I107, IF(B106&lt;&gt;"",I102:I106)))))</f>
        <v>#DIV/0!</v>
      </c>
      <c r="V80" s="36"/>
      <c r="W80" s="20"/>
      <c r="X80" s="34" t="str">
        <f t="shared" ref="X80:X106" si="66">X79+1</f>
        <v>10/2/2019</v>
      </c>
      <c r="Y80" s="30" t="str">
        <f t="shared" si="61"/>
        <v>Wednesday</v>
      </c>
      <c r="Z80" s="31"/>
      <c r="AA80" s="32"/>
      <c r="AB80" s="32"/>
      <c r="AC80" s="32"/>
      <c r="AD80" s="32" t="str">
        <f t="shared" si="62"/>
        <v>0</v>
      </c>
      <c r="AE80" s="32" t="str">
        <f t="shared" si="63"/>
        <v/>
      </c>
      <c r="AF80" s="32" t="str">
        <f>AVERAGE(AE79:AE80, IF(M109&lt;&gt;"", T105:T109, IF(M108&lt;&gt;"", T104:T108, IF(M107&lt;&gt;"", T103:T107, IF(M106&lt;&gt;"",T102:T106)))))</f>
        <v>#DIV/0!</v>
      </c>
      <c r="AG80" s="36"/>
    </row>
    <row r="81" ht="19.5" customHeight="1">
      <c r="A81" s="20"/>
      <c r="B81" s="35" t="str">
        <f t="shared" si="64"/>
        <v>8/3/2019</v>
      </c>
      <c r="C81" s="30" t="str">
        <f t="shared" si="55"/>
        <v>Saturday</v>
      </c>
      <c r="D81" s="31"/>
      <c r="E81" s="32"/>
      <c r="F81" s="32"/>
      <c r="G81" s="32"/>
      <c r="H81" s="32" t="str">
        <f t="shared" si="56"/>
        <v>0</v>
      </c>
      <c r="I81" s="32" t="str">
        <f t="shared" si="57"/>
        <v/>
      </c>
      <c r="J81" s="32" t="str">
        <f>AVERAGE(I79:I81, IF(AE72&lt;&gt;"", AE69:AE72, IF(AE71&lt;&gt;"", AE68:AE71, IF(AE70&lt;&gt;"", AE67:AE70, IF(AE69&lt;&gt;"",AE66:AE69)))))</f>
        <v>#DIV/0!</v>
      </c>
      <c r="K81" s="36"/>
      <c r="L81" s="20"/>
      <c r="M81" s="35" t="str">
        <f t="shared" si="65"/>
        <v>9/3/2019</v>
      </c>
      <c r="N81" s="30" t="str">
        <f t="shared" si="58"/>
        <v>Tuesday</v>
      </c>
      <c r="O81" s="31"/>
      <c r="P81" s="32"/>
      <c r="Q81" s="32"/>
      <c r="R81" s="32"/>
      <c r="S81" s="32" t="str">
        <f t="shared" si="59"/>
        <v>0</v>
      </c>
      <c r="T81" s="32" t="str">
        <f t="shared" si="60"/>
        <v/>
      </c>
      <c r="U81" s="32" t="str">
        <f>AVERAGE(T79:T81, IF(B109&lt;&gt;"", I106:I109, IF(B108&lt;&gt;"", I105:I108, IF(B107&lt;&gt;"", I104:I107, IF(B106&lt;&gt;"",I103:I106)))))</f>
        <v>#DIV/0!</v>
      </c>
      <c r="V81" s="36"/>
      <c r="W81" s="20"/>
      <c r="X81" s="34" t="str">
        <f t="shared" si="66"/>
        <v>10/3/2019</v>
      </c>
      <c r="Y81" s="30" t="str">
        <f t="shared" si="61"/>
        <v>Thursday</v>
      </c>
      <c r="Z81" s="31"/>
      <c r="AA81" s="32"/>
      <c r="AB81" s="32"/>
      <c r="AC81" s="32"/>
      <c r="AD81" s="32" t="str">
        <f t="shared" si="62"/>
        <v>0</v>
      </c>
      <c r="AE81" s="32" t="str">
        <f t="shared" si="63"/>
        <v/>
      </c>
      <c r="AF81" s="32" t="str">
        <f>AVERAGE(AE79:AE81, IF(M109&lt;&gt;"", T106:T109, IF(M108&lt;&gt;"", T105:T108, IF(M107&lt;&gt;"", T104:T107, IF(M106&lt;&gt;"",T103:T106)))))</f>
        <v>#DIV/0!</v>
      </c>
      <c r="AG81" s="36"/>
    </row>
    <row r="82" ht="19.5" customHeight="1">
      <c r="A82" s="20"/>
      <c r="B82" s="35" t="str">
        <f t="shared" si="64"/>
        <v>8/4/2019</v>
      </c>
      <c r="C82" s="30" t="str">
        <f t="shared" si="55"/>
        <v>Sunday</v>
      </c>
      <c r="D82" s="31"/>
      <c r="E82" s="32"/>
      <c r="F82" s="32"/>
      <c r="G82" s="32"/>
      <c r="H82" s="32" t="str">
        <f t="shared" si="56"/>
        <v>0</v>
      </c>
      <c r="I82" s="32" t="str">
        <f t="shared" si="57"/>
        <v/>
      </c>
      <c r="J82" s="32" t="str">
        <f>AVERAGE(I79:I82, IF(AE72&lt;&gt;"", AE70:AE72, IF(AE71&lt;&gt;"", AE69:AE71, IF(AE70&lt;&gt;"", AE68:AE70, IF(AE69&lt;&gt;"",AE67:AE69)))))</f>
        <v>#DIV/0!</v>
      </c>
      <c r="K82" s="36"/>
      <c r="L82" s="20"/>
      <c r="M82" s="35" t="str">
        <f t="shared" si="65"/>
        <v>9/4/2019</v>
      </c>
      <c r="N82" s="30" t="str">
        <f t="shared" si="58"/>
        <v>Wednesday</v>
      </c>
      <c r="O82" s="31"/>
      <c r="P82" s="32"/>
      <c r="Q82" s="32"/>
      <c r="R82" s="32"/>
      <c r="S82" s="32" t="str">
        <f t="shared" si="59"/>
        <v>0</v>
      </c>
      <c r="T82" s="32" t="str">
        <f t="shared" si="60"/>
        <v/>
      </c>
      <c r="U82" s="32" t="str">
        <f>AVERAGE(T79:T82, IF(B109&lt;&gt;"", I107:I109, IF(B108&lt;&gt;"", I106:I108, IF(B107&lt;&gt;"", I105:I107, IF(B106&lt;&gt;"",I104:I106)))))</f>
        <v>#DIV/0!</v>
      </c>
      <c r="V82" s="36"/>
      <c r="W82" s="20"/>
      <c r="X82" s="34" t="str">
        <f t="shared" si="66"/>
        <v>10/4/2019</v>
      </c>
      <c r="Y82" s="30" t="str">
        <f t="shared" si="61"/>
        <v>Friday</v>
      </c>
      <c r="Z82" s="31"/>
      <c r="AA82" s="32"/>
      <c r="AB82" s="32"/>
      <c r="AC82" s="32"/>
      <c r="AD82" s="32" t="str">
        <f t="shared" si="62"/>
        <v>0</v>
      </c>
      <c r="AE82" s="32" t="str">
        <f t="shared" si="63"/>
        <v/>
      </c>
      <c r="AF82" s="32" t="str">
        <f>AVERAGE(AE79:AE82, IF(M109&lt;&gt;"", T107:T109, IF(M108&lt;&gt;"", T106:T108, IF(M107&lt;&gt;"", T105:T107, IF(M106&lt;&gt;"",T104:T106)))))</f>
        <v>#DIV/0!</v>
      </c>
      <c r="AG82" s="36"/>
    </row>
    <row r="83" ht="19.5" customHeight="1">
      <c r="A83" s="20"/>
      <c r="B83" s="35" t="str">
        <f t="shared" si="64"/>
        <v>8/5/2019</v>
      </c>
      <c r="C83" s="30" t="str">
        <f t="shared" si="55"/>
        <v>Monday</v>
      </c>
      <c r="D83" s="31"/>
      <c r="E83" s="32"/>
      <c r="F83" s="32"/>
      <c r="G83" s="32"/>
      <c r="H83" s="32" t="str">
        <f t="shared" si="56"/>
        <v>0</v>
      </c>
      <c r="I83" s="32" t="str">
        <f t="shared" si="57"/>
        <v/>
      </c>
      <c r="J83" s="32" t="str">
        <f>AVERAGE(I79:I83, IF(AE72&lt;&gt;"", AE71:AE72, IF(AE71&lt;&gt;"", AE70:AE71, IF(AE70&lt;&gt;"", AE69:AE70, IF(AE69&lt;&gt;"",AE68:AE69)))))</f>
        <v>#DIV/0!</v>
      </c>
      <c r="K83" s="36"/>
      <c r="L83" s="20"/>
      <c r="M83" s="35" t="str">
        <f t="shared" si="65"/>
        <v>9/5/2019</v>
      </c>
      <c r="N83" s="30" t="str">
        <f t="shared" si="58"/>
        <v>Thursday</v>
      </c>
      <c r="O83" s="31"/>
      <c r="P83" s="32"/>
      <c r="Q83" s="32"/>
      <c r="R83" s="32"/>
      <c r="S83" s="32" t="str">
        <f t="shared" si="59"/>
        <v>0</v>
      </c>
      <c r="T83" s="32" t="str">
        <f t="shared" si="60"/>
        <v/>
      </c>
      <c r="U83" s="32" t="str">
        <f>AVERAGE(T79:T83, IF(B109&lt;&gt;"", I108:I109, IF(B108&lt;&gt;"", I107:I108, IF(B107&lt;&gt;"", I106:I107, IF(B106&lt;&gt;"",I105:I106)))))</f>
        <v>#DIV/0!</v>
      </c>
      <c r="V83" s="36"/>
      <c r="W83" s="20"/>
      <c r="X83" s="34" t="str">
        <f t="shared" si="66"/>
        <v>10/5/2019</v>
      </c>
      <c r="Y83" s="30" t="str">
        <f t="shared" si="61"/>
        <v>Saturday</v>
      </c>
      <c r="Z83" s="31"/>
      <c r="AA83" s="32"/>
      <c r="AB83" s="32"/>
      <c r="AC83" s="32"/>
      <c r="AD83" s="32" t="str">
        <f t="shared" si="62"/>
        <v>0</v>
      </c>
      <c r="AE83" s="32" t="str">
        <f t="shared" si="63"/>
        <v/>
      </c>
      <c r="AF83" s="32" t="str">
        <f>AVERAGE(AE79:AE83, IF(M109&lt;&gt;"", T108:T109, IF(M108&lt;&gt;"", T107:T108, IF(M107&lt;&gt;"", T106:T107, IF(M106&lt;&gt;"",T105:T106)))))</f>
        <v>#DIV/0!</v>
      </c>
      <c r="AG83" s="36"/>
    </row>
    <row r="84" ht="19.5" customHeight="1">
      <c r="A84" s="20"/>
      <c r="B84" s="35" t="str">
        <f t="shared" si="64"/>
        <v>8/6/2019</v>
      </c>
      <c r="C84" s="30" t="str">
        <f t="shared" si="55"/>
        <v>Tuesday</v>
      </c>
      <c r="D84" s="31"/>
      <c r="E84" s="32"/>
      <c r="F84" s="32"/>
      <c r="G84" s="32"/>
      <c r="H84" s="32" t="str">
        <f t="shared" si="56"/>
        <v>0</v>
      </c>
      <c r="I84" s="32" t="str">
        <f t="shared" si="57"/>
        <v/>
      </c>
      <c r="J84" s="32" t="str">
        <f>AVERAGE(I79:I84, IF(AE72&lt;&gt;"", AE72, IF(AE71&lt;&gt;"", AE71, IF(AE70&lt;&gt;"", AE70, IF(AE69&lt;&gt;"",AE69)))))</f>
        <v>#DIV/0!</v>
      </c>
      <c r="K84" s="36"/>
      <c r="L84" s="20"/>
      <c r="M84" s="35" t="str">
        <f t="shared" si="65"/>
        <v>9/6/2019</v>
      </c>
      <c r="N84" s="30" t="str">
        <f t="shared" si="58"/>
        <v>Friday</v>
      </c>
      <c r="O84" s="31"/>
      <c r="P84" s="32"/>
      <c r="Q84" s="32"/>
      <c r="R84" s="32"/>
      <c r="S84" s="32" t="str">
        <f t="shared" si="59"/>
        <v>0</v>
      </c>
      <c r="T84" s="32" t="str">
        <f t="shared" si="60"/>
        <v/>
      </c>
      <c r="U84" s="32" t="str">
        <f>AVERAGE(T79:T84, IF(B109&lt;&gt;"", I109, IF(B108&lt;&gt;"", I108, IF(B107&lt;&gt;"", I107, IF(B106&lt;&gt;"",I106)))))</f>
        <v>#DIV/0!</v>
      </c>
      <c r="V84" s="36"/>
      <c r="W84" s="20"/>
      <c r="X84" s="34" t="str">
        <f t="shared" si="66"/>
        <v>10/6/2019</v>
      </c>
      <c r="Y84" s="30" t="str">
        <f t="shared" si="61"/>
        <v>Sunday</v>
      </c>
      <c r="Z84" s="31"/>
      <c r="AA84" s="32"/>
      <c r="AB84" s="32"/>
      <c r="AC84" s="32"/>
      <c r="AD84" s="32" t="str">
        <f t="shared" si="62"/>
        <v>0</v>
      </c>
      <c r="AE84" s="32" t="str">
        <f t="shared" si="63"/>
        <v/>
      </c>
      <c r="AF84" s="32" t="str">
        <f>AVERAGE(AE79:AE84, IF(M109&lt;&gt;"", T109, IF(M108&lt;&gt;"", T108, IF(M107&lt;&gt;"", T107, IF(M106&lt;&gt;"",T106)))))</f>
        <v>#DIV/0!</v>
      </c>
      <c r="AG84" s="36"/>
    </row>
    <row r="85" ht="19.5" customHeight="1">
      <c r="A85" s="20"/>
      <c r="B85" s="35" t="str">
        <f t="shared" si="64"/>
        <v>8/7/2019</v>
      </c>
      <c r="C85" s="30" t="str">
        <f t="shared" si="55"/>
        <v>Wednesday</v>
      </c>
      <c r="D85" s="31"/>
      <c r="E85" s="32"/>
      <c r="F85" s="32"/>
      <c r="G85" s="32"/>
      <c r="H85" s="32" t="str">
        <f t="shared" si="56"/>
        <v>0</v>
      </c>
      <c r="I85" s="32" t="str">
        <f t="shared" si="57"/>
        <v/>
      </c>
      <c r="J85" s="32" t="str">
        <f t="shared" ref="J85:J106" si="67">AVERAGE(I79:I85)</f>
        <v>#DIV/0!</v>
      </c>
      <c r="K85" s="36"/>
      <c r="L85" s="20"/>
      <c r="M85" s="35" t="str">
        <f t="shared" si="65"/>
        <v>9/7/2019</v>
      </c>
      <c r="N85" s="30" t="str">
        <f t="shared" si="58"/>
        <v>Saturday</v>
      </c>
      <c r="O85" s="31"/>
      <c r="P85" s="32"/>
      <c r="Q85" s="32"/>
      <c r="R85" s="32"/>
      <c r="S85" s="32" t="str">
        <f t="shared" si="59"/>
        <v>0</v>
      </c>
      <c r="T85" s="32" t="str">
        <f t="shared" si="60"/>
        <v/>
      </c>
      <c r="U85" s="32" t="str">
        <f t="shared" ref="U85:U106" si="68">AVERAGE(T79:T85)</f>
        <v>#DIV/0!</v>
      </c>
      <c r="V85" s="36"/>
      <c r="W85" s="20"/>
      <c r="X85" s="34" t="str">
        <f t="shared" si="66"/>
        <v>10/7/2019</v>
      </c>
      <c r="Y85" s="30" t="str">
        <f t="shared" si="61"/>
        <v>Monday</v>
      </c>
      <c r="Z85" s="31"/>
      <c r="AA85" s="32"/>
      <c r="AB85" s="32"/>
      <c r="AC85" s="32"/>
      <c r="AD85" s="32" t="str">
        <f t="shared" si="62"/>
        <v>0</v>
      </c>
      <c r="AE85" s="32" t="str">
        <f t="shared" si="63"/>
        <v/>
      </c>
      <c r="AF85" s="32" t="str">
        <f t="shared" ref="AF85:AF106" si="69">AVERAGE(AE79:AE85)</f>
        <v>#DIV/0!</v>
      </c>
      <c r="AG85" s="36"/>
    </row>
    <row r="86" ht="19.5" customHeight="1">
      <c r="A86" s="20"/>
      <c r="B86" s="35" t="str">
        <f t="shared" si="64"/>
        <v>8/8/2019</v>
      </c>
      <c r="C86" s="30" t="str">
        <f t="shared" si="55"/>
        <v>Thursday</v>
      </c>
      <c r="D86" s="31"/>
      <c r="E86" s="32"/>
      <c r="F86" s="32"/>
      <c r="G86" s="32"/>
      <c r="H86" s="32" t="str">
        <f t="shared" si="56"/>
        <v>0</v>
      </c>
      <c r="I86" s="32" t="str">
        <f t="shared" si="57"/>
        <v/>
      </c>
      <c r="J86" s="32" t="str">
        <f t="shared" si="67"/>
        <v>#DIV/0!</v>
      </c>
      <c r="K86" s="36"/>
      <c r="L86" s="20"/>
      <c r="M86" s="35" t="str">
        <f t="shared" si="65"/>
        <v>9/8/2019</v>
      </c>
      <c r="N86" s="30" t="str">
        <f t="shared" si="58"/>
        <v>Sunday</v>
      </c>
      <c r="O86" s="31"/>
      <c r="P86" s="32"/>
      <c r="Q86" s="32"/>
      <c r="R86" s="32"/>
      <c r="S86" s="32" t="str">
        <f t="shared" si="59"/>
        <v>0</v>
      </c>
      <c r="T86" s="32" t="str">
        <f t="shared" si="60"/>
        <v/>
      </c>
      <c r="U86" s="32" t="str">
        <f t="shared" si="68"/>
        <v>#DIV/0!</v>
      </c>
      <c r="V86" s="36"/>
      <c r="W86" s="20"/>
      <c r="X86" s="34" t="str">
        <f t="shared" si="66"/>
        <v>10/8/2019</v>
      </c>
      <c r="Y86" s="30" t="str">
        <f t="shared" si="61"/>
        <v>Tuesday</v>
      </c>
      <c r="Z86" s="31"/>
      <c r="AA86" s="32"/>
      <c r="AB86" s="32"/>
      <c r="AC86" s="32"/>
      <c r="AD86" s="32" t="str">
        <f t="shared" si="62"/>
        <v>0</v>
      </c>
      <c r="AE86" s="32" t="str">
        <f t="shared" si="63"/>
        <v/>
      </c>
      <c r="AF86" s="32" t="str">
        <f t="shared" si="69"/>
        <v>#DIV/0!</v>
      </c>
      <c r="AG86" s="36"/>
    </row>
    <row r="87" ht="19.5" customHeight="1">
      <c r="A87" s="20"/>
      <c r="B87" s="35" t="str">
        <f t="shared" si="64"/>
        <v>8/9/2019</v>
      </c>
      <c r="C87" s="30" t="str">
        <f t="shared" si="55"/>
        <v>Friday</v>
      </c>
      <c r="D87" s="31"/>
      <c r="E87" s="32"/>
      <c r="F87" s="32"/>
      <c r="G87" s="32"/>
      <c r="H87" s="32" t="str">
        <f t="shared" si="56"/>
        <v>0</v>
      </c>
      <c r="I87" s="32" t="str">
        <f t="shared" si="57"/>
        <v/>
      </c>
      <c r="J87" s="32" t="str">
        <f t="shared" si="67"/>
        <v>#DIV/0!</v>
      </c>
      <c r="K87" s="36"/>
      <c r="L87" s="20"/>
      <c r="M87" s="35" t="str">
        <f t="shared" si="65"/>
        <v>9/9/2019</v>
      </c>
      <c r="N87" s="30" t="str">
        <f t="shared" si="58"/>
        <v>Monday</v>
      </c>
      <c r="O87" s="31"/>
      <c r="P87" s="32"/>
      <c r="Q87" s="32"/>
      <c r="R87" s="32"/>
      <c r="S87" s="32" t="str">
        <f t="shared" si="59"/>
        <v>0</v>
      </c>
      <c r="T87" s="32" t="str">
        <f t="shared" si="60"/>
        <v/>
      </c>
      <c r="U87" s="32" t="str">
        <f t="shared" si="68"/>
        <v>#DIV/0!</v>
      </c>
      <c r="V87" s="36"/>
      <c r="W87" s="20"/>
      <c r="X87" s="34" t="str">
        <f t="shared" si="66"/>
        <v>10/9/2019</v>
      </c>
      <c r="Y87" s="30" t="str">
        <f t="shared" si="61"/>
        <v>Wednesday</v>
      </c>
      <c r="Z87" s="31"/>
      <c r="AA87" s="32"/>
      <c r="AB87" s="32"/>
      <c r="AC87" s="32"/>
      <c r="AD87" s="32" t="str">
        <f t="shared" si="62"/>
        <v>0</v>
      </c>
      <c r="AE87" s="32" t="str">
        <f t="shared" si="63"/>
        <v/>
      </c>
      <c r="AF87" s="32" t="str">
        <f t="shared" si="69"/>
        <v>#DIV/0!</v>
      </c>
      <c r="AG87" s="36"/>
    </row>
    <row r="88" ht="19.5" customHeight="1">
      <c r="A88" s="20"/>
      <c r="B88" s="35" t="str">
        <f t="shared" si="64"/>
        <v>8/10/2019</v>
      </c>
      <c r="C88" s="30" t="str">
        <f t="shared" si="55"/>
        <v>Saturday</v>
      </c>
      <c r="D88" s="31"/>
      <c r="E88" s="32"/>
      <c r="F88" s="32"/>
      <c r="G88" s="32"/>
      <c r="H88" s="32" t="str">
        <f t="shared" si="56"/>
        <v>0</v>
      </c>
      <c r="I88" s="32" t="str">
        <f t="shared" si="57"/>
        <v/>
      </c>
      <c r="J88" s="32" t="str">
        <f t="shared" si="67"/>
        <v>#DIV/0!</v>
      </c>
      <c r="K88" s="36"/>
      <c r="L88" s="20"/>
      <c r="M88" s="35" t="str">
        <f t="shared" si="65"/>
        <v>9/10/2019</v>
      </c>
      <c r="N88" s="30" t="str">
        <f t="shared" si="58"/>
        <v>Tuesday</v>
      </c>
      <c r="O88" s="31"/>
      <c r="P88" s="32"/>
      <c r="Q88" s="32"/>
      <c r="R88" s="32"/>
      <c r="S88" s="32" t="str">
        <f t="shared" si="59"/>
        <v>0</v>
      </c>
      <c r="T88" s="32" t="str">
        <f t="shared" si="60"/>
        <v/>
      </c>
      <c r="U88" s="32" t="str">
        <f t="shared" si="68"/>
        <v>#DIV/0!</v>
      </c>
      <c r="V88" s="36"/>
      <c r="W88" s="20"/>
      <c r="X88" s="34" t="str">
        <f t="shared" si="66"/>
        <v>10/10/2019</v>
      </c>
      <c r="Y88" s="30" t="str">
        <f t="shared" si="61"/>
        <v>Thursday</v>
      </c>
      <c r="Z88" s="31"/>
      <c r="AA88" s="32"/>
      <c r="AB88" s="32"/>
      <c r="AC88" s="32"/>
      <c r="AD88" s="32" t="str">
        <f t="shared" si="62"/>
        <v>0</v>
      </c>
      <c r="AE88" s="32" t="str">
        <f t="shared" si="63"/>
        <v/>
      </c>
      <c r="AF88" s="32" t="str">
        <f t="shared" si="69"/>
        <v>#DIV/0!</v>
      </c>
      <c r="AG88" s="36"/>
    </row>
    <row r="89" ht="19.5" customHeight="1">
      <c r="A89" s="20"/>
      <c r="B89" s="35" t="str">
        <f t="shared" si="64"/>
        <v>8/11/2019</v>
      </c>
      <c r="C89" s="30" t="str">
        <f t="shared" si="55"/>
        <v>Sunday</v>
      </c>
      <c r="D89" s="31"/>
      <c r="E89" s="32"/>
      <c r="F89" s="32"/>
      <c r="G89" s="32"/>
      <c r="H89" s="32" t="str">
        <f t="shared" si="56"/>
        <v>0</v>
      </c>
      <c r="I89" s="32" t="str">
        <f t="shared" si="57"/>
        <v/>
      </c>
      <c r="J89" s="32" t="str">
        <f t="shared" si="67"/>
        <v>#DIV/0!</v>
      </c>
      <c r="K89" s="36"/>
      <c r="L89" s="20"/>
      <c r="M89" s="35" t="str">
        <f t="shared" si="65"/>
        <v>9/11/2019</v>
      </c>
      <c r="N89" s="30" t="str">
        <f t="shared" si="58"/>
        <v>Wednesday</v>
      </c>
      <c r="O89" s="31"/>
      <c r="P89" s="32"/>
      <c r="Q89" s="32"/>
      <c r="R89" s="32"/>
      <c r="S89" s="32" t="str">
        <f t="shared" si="59"/>
        <v>0</v>
      </c>
      <c r="T89" s="32" t="str">
        <f t="shared" si="60"/>
        <v/>
      </c>
      <c r="U89" s="32" t="str">
        <f t="shared" si="68"/>
        <v>#DIV/0!</v>
      </c>
      <c r="V89" s="36"/>
      <c r="W89" s="20"/>
      <c r="X89" s="34" t="str">
        <f t="shared" si="66"/>
        <v>10/11/2019</v>
      </c>
      <c r="Y89" s="30" t="str">
        <f t="shared" si="61"/>
        <v>Friday</v>
      </c>
      <c r="Z89" s="31"/>
      <c r="AA89" s="32"/>
      <c r="AB89" s="32"/>
      <c r="AC89" s="32"/>
      <c r="AD89" s="32" t="str">
        <f t="shared" si="62"/>
        <v>0</v>
      </c>
      <c r="AE89" s="32" t="str">
        <f t="shared" si="63"/>
        <v/>
      </c>
      <c r="AF89" s="32" t="str">
        <f t="shared" si="69"/>
        <v>#DIV/0!</v>
      </c>
      <c r="AG89" s="36"/>
    </row>
    <row r="90" ht="19.5" customHeight="1">
      <c r="A90" s="20"/>
      <c r="B90" s="35" t="str">
        <f t="shared" si="64"/>
        <v>8/12/2019</v>
      </c>
      <c r="C90" s="30" t="str">
        <f t="shared" si="55"/>
        <v>Monday</v>
      </c>
      <c r="D90" s="31"/>
      <c r="E90" s="32"/>
      <c r="F90" s="32"/>
      <c r="G90" s="32"/>
      <c r="H90" s="32" t="str">
        <f t="shared" si="56"/>
        <v>0</v>
      </c>
      <c r="I90" s="32" t="str">
        <f t="shared" si="57"/>
        <v/>
      </c>
      <c r="J90" s="32" t="str">
        <f t="shared" si="67"/>
        <v>#DIV/0!</v>
      </c>
      <c r="K90" s="36"/>
      <c r="L90" s="20"/>
      <c r="M90" s="35" t="str">
        <f t="shared" si="65"/>
        <v>9/12/2019</v>
      </c>
      <c r="N90" s="30" t="str">
        <f t="shared" si="58"/>
        <v>Thursday</v>
      </c>
      <c r="O90" s="31"/>
      <c r="P90" s="32"/>
      <c r="Q90" s="32"/>
      <c r="R90" s="32"/>
      <c r="S90" s="32" t="str">
        <f t="shared" si="59"/>
        <v>0</v>
      </c>
      <c r="T90" s="32" t="str">
        <f t="shared" si="60"/>
        <v/>
      </c>
      <c r="U90" s="32" t="str">
        <f t="shared" si="68"/>
        <v>#DIV/0!</v>
      </c>
      <c r="V90" s="36"/>
      <c r="W90" s="20"/>
      <c r="X90" s="34" t="str">
        <f t="shared" si="66"/>
        <v>10/12/2019</v>
      </c>
      <c r="Y90" s="30" t="str">
        <f t="shared" si="61"/>
        <v>Saturday</v>
      </c>
      <c r="Z90" s="31"/>
      <c r="AA90" s="32"/>
      <c r="AB90" s="32"/>
      <c r="AC90" s="32"/>
      <c r="AD90" s="32" t="str">
        <f t="shared" si="62"/>
        <v>0</v>
      </c>
      <c r="AE90" s="32" t="str">
        <f t="shared" si="63"/>
        <v/>
      </c>
      <c r="AF90" s="32" t="str">
        <f t="shared" si="69"/>
        <v>#DIV/0!</v>
      </c>
      <c r="AG90" s="36"/>
    </row>
    <row r="91" ht="19.5" customHeight="1">
      <c r="A91" s="20"/>
      <c r="B91" s="35" t="str">
        <f t="shared" si="64"/>
        <v>8/13/2019</v>
      </c>
      <c r="C91" s="30" t="str">
        <f t="shared" si="55"/>
        <v>Tuesday</v>
      </c>
      <c r="D91" s="31"/>
      <c r="E91" s="32"/>
      <c r="F91" s="32"/>
      <c r="G91" s="32"/>
      <c r="H91" s="32" t="str">
        <f t="shared" si="56"/>
        <v>0</v>
      </c>
      <c r="I91" s="32" t="str">
        <f t="shared" si="57"/>
        <v/>
      </c>
      <c r="J91" s="32" t="str">
        <f t="shared" si="67"/>
        <v>#DIV/0!</v>
      </c>
      <c r="K91" s="36"/>
      <c r="L91" s="20"/>
      <c r="M91" s="35" t="str">
        <f t="shared" si="65"/>
        <v>9/13/2019</v>
      </c>
      <c r="N91" s="30" t="str">
        <f t="shared" si="58"/>
        <v>Friday</v>
      </c>
      <c r="O91" s="31"/>
      <c r="P91" s="32"/>
      <c r="Q91" s="32"/>
      <c r="R91" s="32"/>
      <c r="S91" s="32" t="str">
        <f t="shared" si="59"/>
        <v>0</v>
      </c>
      <c r="T91" s="32" t="str">
        <f t="shared" si="60"/>
        <v/>
      </c>
      <c r="U91" s="32" t="str">
        <f t="shared" si="68"/>
        <v>#DIV/0!</v>
      </c>
      <c r="V91" s="36"/>
      <c r="W91" s="20"/>
      <c r="X91" s="34" t="str">
        <f t="shared" si="66"/>
        <v>10/13/2019</v>
      </c>
      <c r="Y91" s="30" t="str">
        <f t="shared" si="61"/>
        <v>Sunday</v>
      </c>
      <c r="Z91" s="31"/>
      <c r="AA91" s="32"/>
      <c r="AB91" s="32"/>
      <c r="AC91" s="32"/>
      <c r="AD91" s="32" t="str">
        <f t="shared" si="62"/>
        <v>0</v>
      </c>
      <c r="AE91" s="32" t="str">
        <f t="shared" si="63"/>
        <v/>
      </c>
      <c r="AF91" s="32" t="str">
        <f t="shared" si="69"/>
        <v>#DIV/0!</v>
      </c>
      <c r="AG91" s="36"/>
    </row>
    <row r="92" ht="19.5" customHeight="1">
      <c r="A92" s="20"/>
      <c r="B92" s="35" t="str">
        <f t="shared" si="64"/>
        <v>8/14/2019</v>
      </c>
      <c r="C92" s="30" t="str">
        <f t="shared" si="55"/>
        <v>Wednesday</v>
      </c>
      <c r="D92" s="31"/>
      <c r="E92" s="32"/>
      <c r="F92" s="32"/>
      <c r="G92" s="32"/>
      <c r="H92" s="32" t="str">
        <f t="shared" si="56"/>
        <v>0</v>
      </c>
      <c r="I92" s="32" t="str">
        <f t="shared" si="57"/>
        <v/>
      </c>
      <c r="J92" s="32" t="str">
        <f t="shared" si="67"/>
        <v>#DIV/0!</v>
      </c>
      <c r="K92" s="36"/>
      <c r="L92" s="20"/>
      <c r="M92" s="35" t="str">
        <f t="shared" si="65"/>
        <v>9/14/2019</v>
      </c>
      <c r="N92" s="30" t="str">
        <f t="shared" si="58"/>
        <v>Saturday</v>
      </c>
      <c r="O92" s="31"/>
      <c r="P92" s="32"/>
      <c r="Q92" s="32"/>
      <c r="R92" s="32"/>
      <c r="S92" s="32" t="str">
        <f t="shared" si="59"/>
        <v>0</v>
      </c>
      <c r="T92" s="32" t="str">
        <f t="shared" si="60"/>
        <v/>
      </c>
      <c r="U92" s="32" t="str">
        <f t="shared" si="68"/>
        <v>#DIV/0!</v>
      </c>
      <c r="V92" s="36"/>
      <c r="W92" s="20"/>
      <c r="X92" s="34" t="str">
        <f t="shared" si="66"/>
        <v>10/14/2019</v>
      </c>
      <c r="Y92" s="30" t="str">
        <f t="shared" si="61"/>
        <v>Monday</v>
      </c>
      <c r="Z92" s="31"/>
      <c r="AA92" s="32"/>
      <c r="AB92" s="32"/>
      <c r="AC92" s="32"/>
      <c r="AD92" s="32" t="str">
        <f t="shared" si="62"/>
        <v>0</v>
      </c>
      <c r="AE92" s="32" t="str">
        <f t="shared" si="63"/>
        <v/>
      </c>
      <c r="AF92" s="32" t="str">
        <f t="shared" si="69"/>
        <v>#DIV/0!</v>
      </c>
      <c r="AG92" s="36"/>
    </row>
    <row r="93" ht="19.5" customHeight="1">
      <c r="A93" s="20"/>
      <c r="B93" s="35" t="str">
        <f t="shared" si="64"/>
        <v>8/15/2019</v>
      </c>
      <c r="C93" s="30" t="str">
        <f t="shared" si="55"/>
        <v>Thursday</v>
      </c>
      <c r="D93" s="31"/>
      <c r="E93" s="32"/>
      <c r="F93" s="32"/>
      <c r="G93" s="32"/>
      <c r="H93" s="32" t="str">
        <f t="shared" si="56"/>
        <v>0</v>
      </c>
      <c r="I93" s="32" t="str">
        <f t="shared" si="57"/>
        <v/>
      </c>
      <c r="J93" s="32" t="str">
        <f t="shared" si="67"/>
        <v>#DIV/0!</v>
      </c>
      <c r="K93" s="36"/>
      <c r="L93" s="20"/>
      <c r="M93" s="35" t="str">
        <f t="shared" si="65"/>
        <v>9/15/2019</v>
      </c>
      <c r="N93" s="30" t="str">
        <f t="shared" si="58"/>
        <v>Sunday</v>
      </c>
      <c r="O93" s="31"/>
      <c r="P93" s="32"/>
      <c r="Q93" s="32"/>
      <c r="R93" s="32"/>
      <c r="S93" s="32" t="str">
        <f t="shared" si="59"/>
        <v>0</v>
      </c>
      <c r="T93" s="32" t="str">
        <f t="shared" si="60"/>
        <v/>
      </c>
      <c r="U93" s="32" t="str">
        <f t="shared" si="68"/>
        <v>#DIV/0!</v>
      </c>
      <c r="V93" s="36"/>
      <c r="W93" s="20"/>
      <c r="X93" s="34" t="str">
        <f t="shared" si="66"/>
        <v>10/15/2019</v>
      </c>
      <c r="Y93" s="30" t="str">
        <f t="shared" si="61"/>
        <v>Tuesday</v>
      </c>
      <c r="Z93" s="31"/>
      <c r="AA93" s="32"/>
      <c r="AB93" s="32"/>
      <c r="AC93" s="32"/>
      <c r="AD93" s="32" t="str">
        <f t="shared" si="62"/>
        <v>0</v>
      </c>
      <c r="AE93" s="32" t="str">
        <f t="shared" si="63"/>
        <v/>
      </c>
      <c r="AF93" s="32" t="str">
        <f t="shared" si="69"/>
        <v>#DIV/0!</v>
      </c>
      <c r="AG93" s="36"/>
    </row>
    <row r="94" ht="19.5" customHeight="1">
      <c r="A94" s="20"/>
      <c r="B94" s="35" t="str">
        <f t="shared" si="64"/>
        <v>8/16/2019</v>
      </c>
      <c r="C94" s="30" t="str">
        <f t="shared" si="55"/>
        <v>Friday</v>
      </c>
      <c r="D94" s="31"/>
      <c r="E94" s="32"/>
      <c r="F94" s="32"/>
      <c r="G94" s="32"/>
      <c r="H94" s="32" t="str">
        <f t="shared" si="56"/>
        <v>0</v>
      </c>
      <c r="I94" s="32" t="str">
        <f t="shared" si="57"/>
        <v/>
      </c>
      <c r="J94" s="32" t="str">
        <f t="shared" si="67"/>
        <v>#DIV/0!</v>
      </c>
      <c r="K94" s="36"/>
      <c r="L94" s="20"/>
      <c r="M94" s="35" t="str">
        <f t="shared" si="65"/>
        <v>9/16/2019</v>
      </c>
      <c r="N94" s="30" t="str">
        <f t="shared" si="58"/>
        <v>Monday</v>
      </c>
      <c r="O94" s="31"/>
      <c r="P94" s="32"/>
      <c r="Q94" s="32"/>
      <c r="R94" s="32"/>
      <c r="S94" s="32" t="str">
        <f t="shared" si="59"/>
        <v>0</v>
      </c>
      <c r="T94" s="32" t="str">
        <f t="shared" si="60"/>
        <v/>
      </c>
      <c r="U94" s="32" t="str">
        <f t="shared" si="68"/>
        <v>#DIV/0!</v>
      </c>
      <c r="V94" s="36"/>
      <c r="W94" s="20"/>
      <c r="X94" s="34" t="str">
        <f t="shared" si="66"/>
        <v>10/16/2019</v>
      </c>
      <c r="Y94" s="30" t="str">
        <f t="shared" si="61"/>
        <v>Wednesday</v>
      </c>
      <c r="Z94" s="31"/>
      <c r="AA94" s="32"/>
      <c r="AB94" s="32"/>
      <c r="AC94" s="32"/>
      <c r="AD94" s="32" t="str">
        <f t="shared" si="62"/>
        <v>0</v>
      </c>
      <c r="AE94" s="32" t="str">
        <f t="shared" si="63"/>
        <v/>
      </c>
      <c r="AF94" s="32" t="str">
        <f t="shared" si="69"/>
        <v>#DIV/0!</v>
      </c>
      <c r="AG94" s="36"/>
    </row>
    <row r="95" ht="19.5" customHeight="1">
      <c r="A95" s="20"/>
      <c r="B95" s="35" t="str">
        <f t="shared" si="64"/>
        <v>8/17/2019</v>
      </c>
      <c r="C95" s="30" t="str">
        <f t="shared" si="55"/>
        <v>Saturday</v>
      </c>
      <c r="D95" s="31"/>
      <c r="E95" s="32"/>
      <c r="F95" s="32"/>
      <c r="G95" s="32"/>
      <c r="H95" s="32" t="str">
        <f t="shared" si="56"/>
        <v>0</v>
      </c>
      <c r="I95" s="32" t="str">
        <f t="shared" si="57"/>
        <v/>
      </c>
      <c r="J95" s="32" t="str">
        <f t="shared" si="67"/>
        <v>#DIV/0!</v>
      </c>
      <c r="K95" s="36"/>
      <c r="L95" s="20"/>
      <c r="M95" s="35" t="str">
        <f t="shared" si="65"/>
        <v>9/17/2019</v>
      </c>
      <c r="N95" s="30" t="str">
        <f t="shared" si="58"/>
        <v>Tuesday</v>
      </c>
      <c r="O95" s="31"/>
      <c r="P95" s="32"/>
      <c r="Q95" s="32"/>
      <c r="R95" s="32"/>
      <c r="S95" s="32" t="str">
        <f t="shared" si="59"/>
        <v>0</v>
      </c>
      <c r="T95" s="32" t="str">
        <f t="shared" si="60"/>
        <v/>
      </c>
      <c r="U95" s="32" t="str">
        <f t="shared" si="68"/>
        <v>#DIV/0!</v>
      </c>
      <c r="V95" s="36"/>
      <c r="W95" s="20"/>
      <c r="X95" s="34" t="str">
        <f t="shared" si="66"/>
        <v>10/17/2019</v>
      </c>
      <c r="Y95" s="30" t="str">
        <f t="shared" si="61"/>
        <v>Thursday</v>
      </c>
      <c r="Z95" s="31"/>
      <c r="AA95" s="32"/>
      <c r="AB95" s="32"/>
      <c r="AC95" s="32"/>
      <c r="AD95" s="32" t="str">
        <f t="shared" si="62"/>
        <v>0</v>
      </c>
      <c r="AE95" s="32" t="str">
        <f t="shared" si="63"/>
        <v/>
      </c>
      <c r="AF95" s="32" t="str">
        <f t="shared" si="69"/>
        <v>#DIV/0!</v>
      </c>
      <c r="AG95" s="36"/>
    </row>
    <row r="96" ht="19.5" customHeight="1">
      <c r="A96" s="20"/>
      <c r="B96" s="35" t="str">
        <f t="shared" si="64"/>
        <v>8/18/2019</v>
      </c>
      <c r="C96" s="30" t="str">
        <f t="shared" si="55"/>
        <v>Sunday</v>
      </c>
      <c r="D96" s="31"/>
      <c r="E96" s="32"/>
      <c r="F96" s="32"/>
      <c r="G96" s="32"/>
      <c r="H96" s="32" t="str">
        <f t="shared" si="56"/>
        <v>0</v>
      </c>
      <c r="I96" s="32" t="str">
        <f t="shared" si="57"/>
        <v/>
      </c>
      <c r="J96" s="32" t="str">
        <f t="shared" si="67"/>
        <v>#DIV/0!</v>
      </c>
      <c r="K96" s="36"/>
      <c r="L96" s="20"/>
      <c r="M96" s="35" t="str">
        <f t="shared" si="65"/>
        <v>9/18/2019</v>
      </c>
      <c r="N96" s="30" t="str">
        <f t="shared" si="58"/>
        <v>Wednesday</v>
      </c>
      <c r="O96" s="31"/>
      <c r="P96" s="32"/>
      <c r="Q96" s="32"/>
      <c r="R96" s="32"/>
      <c r="S96" s="32" t="str">
        <f t="shared" si="59"/>
        <v>0</v>
      </c>
      <c r="T96" s="32" t="str">
        <f t="shared" si="60"/>
        <v/>
      </c>
      <c r="U96" s="32" t="str">
        <f t="shared" si="68"/>
        <v>#DIV/0!</v>
      </c>
      <c r="V96" s="36"/>
      <c r="W96" s="20"/>
      <c r="X96" s="34" t="str">
        <f t="shared" si="66"/>
        <v>10/18/2019</v>
      </c>
      <c r="Y96" s="30" t="str">
        <f t="shared" si="61"/>
        <v>Friday</v>
      </c>
      <c r="Z96" s="31"/>
      <c r="AA96" s="32"/>
      <c r="AB96" s="32"/>
      <c r="AC96" s="32"/>
      <c r="AD96" s="32" t="str">
        <f t="shared" si="62"/>
        <v>0</v>
      </c>
      <c r="AE96" s="32" t="str">
        <f t="shared" si="63"/>
        <v/>
      </c>
      <c r="AF96" s="32" t="str">
        <f t="shared" si="69"/>
        <v>#DIV/0!</v>
      </c>
      <c r="AG96" s="36"/>
    </row>
    <row r="97" ht="19.5" customHeight="1">
      <c r="A97" s="20"/>
      <c r="B97" s="35" t="str">
        <f t="shared" si="64"/>
        <v>8/19/2019</v>
      </c>
      <c r="C97" s="30" t="str">
        <f t="shared" si="55"/>
        <v>Monday</v>
      </c>
      <c r="D97" s="31"/>
      <c r="E97" s="32"/>
      <c r="F97" s="32"/>
      <c r="G97" s="32"/>
      <c r="H97" s="32" t="str">
        <f t="shared" si="56"/>
        <v>0</v>
      </c>
      <c r="I97" s="32" t="str">
        <f t="shared" si="57"/>
        <v/>
      </c>
      <c r="J97" s="32" t="str">
        <f t="shared" si="67"/>
        <v>#DIV/0!</v>
      </c>
      <c r="K97" s="36"/>
      <c r="L97" s="20"/>
      <c r="M97" s="35" t="str">
        <f t="shared" si="65"/>
        <v>9/19/2019</v>
      </c>
      <c r="N97" s="30" t="str">
        <f t="shared" si="58"/>
        <v>Thursday</v>
      </c>
      <c r="O97" s="31"/>
      <c r="P97" s="32"/>
      <c r="Q97" s="32"/>
      <c r="R97" s="32"/>
      <c r="S97" s="32" t="str">
        <f t="shared" si="59"/>
        <v>0</v>
      </c>
      <c r="T97" s="32" t="str">
        <f t="shared" si="60"/>
        <v/>
      </c>
      <c r="U97" s="32" t="str">
        <f t="shared" si="68"/>
        <v>#DIV/0!</v>
      </c>
      <c r="V97" s="36"/>
      <c r="W97" s="20"/>
      <c r="X97" s="34" t="str">
        <f t="shared" si="66"/>
        <v>10/19/2019</v>
      </c>
      <c r="Y97" s="30" t="str">
        <f t="shared" si="61"/>
        <v>Saturday</v>
      </c>
      <c r="Z97" s="31"/>
      <c r="AA97" s="32"/>
      <c r="AB97" s="32"/>
      <c r="AC97" s="32"/>
      <c r="AD97" s="32" t="str">
        <f t="shared" si="62"/>
        <v>0</v>
      </c>
      <c r="AE97" s="32" t="str">
        <f t="shared" si="63"/>
        <v/>
      </c>
      <c r="AF97" s="32" t="str">
        <f t="shared" si="69"/>
        <v>#DIV/0!</v>
      </c>
      <c r="AG97" s="36"/>
    </row>
    <row r="98" ht="19.5" customHeight="1">
      <c r="A98" s="20"/>
      <c r="B98" s="35" t="str">
        <f t="shared" si="64"/>
        <v>8/20/2019</v>
      </c>
      <c r="C98" s="30" t="str">
        <f t="shared" si="55"/>
        <v>Tuesday</v>
      </c>
      <c r="D98" s="31"/>
      <c r="E98" s="32"/>
      <c r="F98" s="32"/>
      <c r="G98" s="32"/>
      <c r="H98" s="32" t="str">
        <f t="shared" si="56"/>
        <v>0</v>
      </c>
      <c r="I98" s="32" t="str">
        <f t="shared" si="57"/>
        <v/>
      </c>
      <c r="J98" s="32" t="str">
        <f t="shared" si="67"/>
        <v>#DIV/0!</v>
      </c>
      <c r="K98" s="36"/>
      <c r="L98" s="20"/>
      <c r="M98" s="35" t="str">
        <f t="shared" si="65"/>
        <v>9/20/2019</v>
      </c>
      <c r="N98" s="30" t="str">
        <f t="shared" si="58"/>
        <v>Friday</v>
      </c>
      <c r="O98" s="31"/>
      <c r="P98" s="32"/>
      <c r="Q98" s="32"/>
      <c r="R98" s="32"/>
      <c r="S98" s="32" t="str">
        <f t="shared" si="59"/>
        <v>0</v>
      </c>
      <c r="T98" s="32" t="str">
        <f t="shared" si="60"/>
        <v/>
      </c>
      <c r="U98" s="32" t="str">
        <f t="shared" si="68"/>
        <v>#DIV/0!</v>
      </c>
      <c r="V98" s="36"/>
      <c r="W98" s="20"/>
      <c r="X98" s="34" t="str">
        <f t="shared" si="66"/>
        <v>10/20/2019</v>
      </c>
      <c r="Y98" s="30" t="str">
        <f t="shared" si="61"/>
        <v>Sunday</v>
      </c>
      <c r="Z98" s="31"/>
      <c r="AA98" s="32"/>
      <c r="AB98" s="32"/>
      <c r="AC98" s="32"/>
      <c r="AD98" s="32" t="str">
        <f t="shared" si="62"/>
        <v>0</v>
      </c>
      <c r="AE98" s="32" t="str">
        <f t="shared" si="63"/>
        <v/>
      </c>
      <c r="AF98" s="32" t="str">
        <f t="shared" si="69"/>
        <v>#DIV/0!</v>
      </c>
      <c r="AG98" s="36"/>
    </row>
    <row r="99" ht="19.5" customHeight="1">
      <c r="A99" s="20"/>
      <c r="B99" s="35" t="str">
        <f t="shared" si="64"/>
        <v>8/21/2019</v>
      </c>
      <c r="C99" s="30" t="str">
        <f t="shared" si="55"/>
        <v>Wednesday</v>
      </c>
      <c r="D99" s="31"/>
      <c r="E99" s="32"/>
      <c r="F99" s="32"/>
      <c r="G99" s="32"/>
      <c r="H99" s="32" t="str">
        <f t="shared" si="56"/>
        <v>0</v>
      </c>
      <c r="I99" s="32" t="str">
        <f t="shared" si="57"/>
        <v/>
      </c>
      <c r="J99" s="32" t="str">
        <f t="shared" si="67"/>
        <v>#DIV/0!</v>
      </c>
      <c r="K99" s="36"/>
      <c r="L99" s="20"/>
      <c r="M99" s="35" t="str">
        <f t="shared" si="65"/>
        <v>9/21/2019</v>
      </c>
      <c r="N99" s="30" t="str">
        <f t="shared" si="58"/>
        <v>Saturday</v>
      </c>
      <c r="O99" s="31"/>
      <c r="P99" s="32"/>
      <c r="Q99" s="32"/>
      <c r="R99" s="32"/>
      <c r="S99" s="32" t="str">
        <f t="shared" si="59"/>
        <v>0</v>
      </c>
      <c r="T99" s="32" t="str">
        <f t="shared" si="60"/>
        <v/>
      </c>
      <c r="U99" s="32" t="str">
        <f t="shared" si="68"/>
        <v>#DIV/0!</v>
      </c>
      <c r="V99" s="36"/>
      <c r="W99" s="20"/>
      <c r="X99" s="34" t="str">
        <f t="shared" si="66"/>
        <v>10/21/2019</v>
      </c>
      <c r="Y99" s="30" t="str">
        <f t="shared" si="61"/>
        <v>Monday</v>
      </c>
      <c r="Z99" s="31"/>
      <c r="AA99" s="32"/>
      <c r="AB99" s="32"/>
      <c r="AC99" s="32"/>
      <c r="AD99" s="32" t="str">
        <f t="shared" si="62"/>
        <v>0</v>
      </c>
      <c r="AE99" s="32" t="str">
        <f t="shared" si="63"/>
        <v/>
      </c>
      <c r="AF99" s="32" t="str">
        <f t="shared" si="69"/>
        <v>#DIV/0!</v>
      </c>
      <c r="AG99" s="36"/>
    </row>
    <row r="100" ht="19.5" customHeight="1">
      <c r="A100" s="20"/>
      <c r="B100" s="35" t="str">
        <f t="shared" si="64"/>
        <v>8/22/2019</v>
      </c>
      <c r="C100" s="30" t="str">
        <f t="shared" si="55"/>
        <v>Thursday</v>
      </c>
      <c r="D100" s="31"/>
      <c r="E100" s="32"/>
      <c r="F100" s="32"/>
      <c r="G100" s="32"/>
      <c r="H100" s="32" t="str">
        <f t="shared" si="56"/>
        <v>0</v>
      </c>
      <c r="I100" s="32" t="str">
        <f t="shared" si="57"/>
        <v/>
      </c>
      <c r="J100" s="32" t="str">
        <f t="shared" si="67"/>
        <v>#DIV/0!</v>
      </c>
      <c r="K100" s="36"/>
      <c r="L100" s="20"/>
      <c r="M100" s="35" t="str">
        <f t="shared" si="65"/>
        <v>9/22/2019</v>
      </c>
      <c r="N100" s="30" t="str">
        <f t="shared" si="58"/>
        <v>Sunday</v>
      </c>
      <c r="O100" s="31"/>
      <c r="P100" s="32"/>
      <c r="Q100" s="32"/>
      <c r="R100" s="32"/>
      <c r="S100" s="32" t="str">
        <f t="shared" si="59"/>
        <v>0</v>
      </c>
      <c r="T100" s="32" t="str">
        <f t="shared" si="60"/>
        <v/>
      </c>
      <c r="U100" s="32" t="str">
        <f t="shared" si="68"/>
        <v>#DIV/0!</v>
      </c>
      <c r="V100" s="36"/>
      <c r="W100" s="20"/>
      <c r="X100" s="34" t="str">
        <f t="shared" si="66"/>
        <v>10/22/2019</v>
      </c>
      <c r="Y100" s="30" t="str">
        <f t="shared" si="61"/>
        <v>Tuesday</v>
      </c>
      <c r="Z100" s="31"/>
      <c r="AA100" s="32"/>
      <c r="AB100" s="32"/>
      <c r="AC100" s="32"/>
      <c r="AD100" s="32" t="str">
        <f t="shared" si="62"/>
        <v>0</v>
      </c>
      <c r="AE100" s="32" t="str">
        <f t="shared" si="63"/>
        <v/>
      </c>
      <c r="AF100" s="32" t="str">
        <f t="shared" si="69"/>
        <v>#DIV/0!</v>
      </c>
      <c r="AG100" s="36"/>
    </row>
    <row r="101" ht="19.5" customHeight="1">
      <c r="A101" s="20"/>
      <c r="B101" s="35" t="str">
        <f t="shared" si="64"/>
        <v>8/23/2019</v>
      </c>
      <c r="C101" s="30" t="str">
        <f t="shared" si="55"/>
        <v>Friday</v>
      </c>
      <c r="D101" s="31"/>
      <c r="E101" s="32"/>
      <c r="F101" s="32"/>
      <c r="G101" s="32"/>
      <c r="H101" s="32" t="str">
        <f t="shared" si="56"/>
        <v>0</v>
      </c>
      <c r="I101" s="32" t="str">
        <f t="shared" si="57"/>
        <v/>
      </c>
      <c r="J101" s="32" t="str">
        <f t="shared" si="67"/>
        <v>#DIV/0!</v>
      </c>
      <c r="K101" s="36"/>
      <c r="L101" s="20"/>
      <c r="M101" s="35" t="str">
        <f t="shared" si="65"/>
        <v>9/23/2019</v>
      </c>
      <c r="N101" s="30" t="str">
        <f t="shared" si="58"/>
        <v>Monday</v>
      </c>
      <c r="O101" s="31"/>
      <c r="P101" s="32"/>
      <c r="Q101" s="32"/>
      <c r="R101" s="32"/>
      <c r="S101" s="32" t="str">
        <f t="shared" si="59"/>
        <v>0</v>
      </c>
      <c r="T101" s="32" t="str">
        <f t="shared" si="60"/>
        <v/>
      </c>
      <c r="U101" s="32" t="str">
        <f t="shared" si="68"/>
        <v>#DIV/0!</v>
      </c>
      <c r="V101" s="36"/>
      <c r="W101" s="20"/>
      <c r="X101" s="34" t="str">
        <f t="shared" si="66"/>
        <v>10/23/2019</v>
      </c>
      <c r="Y101" s="30" t="str">
        <f t="shared" si="61"/>
        <v>Wednesday</v>
      </c>
      <c r="Z101" s="31"/>
      <c r="AA101" s="32"/>
      <c r="AB101" s="32"/>
      <c r="AC101" s="32"/>
      <c r="AD101" s="32" t="str">
        <f t="shared" si="62"/>
        <v>0</v>
      </c>
      <c r="AE101" s="32" t="str">
        <f t="shared" si="63"/>
        <v/>
      </c>
      <c r="AF101" s="32" t="str">
        <f t="shared" si="69"/>
        <v>#DIV/0!</v>
      </c>
      <c r="AG101" s="36"/>
    </row>
    <row r="102" ht="19.5" customHeight="1">
      <c r="A102" s="20"/>
      <c r="B102" s="35" t="str">
        <f t="shared" si="64"/>
        <v>8/24/2019</v>
      </c>
      <c r="C102" s="30" t="str">
        <f t="shared" si="55"/>
        <v>Saturday</v>
      </c>
      <c r="D102" s="31"/>
      <c r="E102" s="32"/>
      <c r="F102" s="32"/>
      <c r="G102" s="32"/>
      <c r="H102" s="32" t="str">
        <f t="shared" si="56"/>
        <v>0</v>
      </c>
      <c r="I102" s="32" t="str">
        <f t="shared" si="57"/>
        <v/>
      </c>
      <c r="J102" s="32" t="str">
        <f t="shared" si="67"/>
        <v>#DIV/0!</v>
      </c>
      <c r="K102" s="36"/>
      <c r="L102" s="20"/>
      <c r="M102" s="35" t="str">
        <f t="shared" si="65"/>
        <v>9/24/2019</v>
      </c>
      <c r="N102" s="30" t="str">
        <f t="shared" si="58"/>
        <v>Tuesday</v>
      </c>
      <c r="O102" s="31"/>
      <c r="P102" s="32"/>
      <c r="Q102" s="32"/>
      <c r="R102" s="32"/>
      <c r="S102" s="32" t="str">
        <f t="shared" si="59"/>
        <v>0</v>
      </c>
      <c r="T102" s="32" t="str">
        <f t="shared" si="60"/>
        <v/>
      </c>
      <c r="U102" s="32" t="str">
        <f t="shared" si="68"/>
        <v>#DIV/0!</v>
      </c>
      <c r="V102" s="36"/>
      <c r="W102" s="20"/>
      <c r="X102" s="34" t="str">
        <f t="shared" si="66"/>
        <v>10/24/2019</v>
      </c>
      <c r="Y102" s="30" t="str">
        <f t="shared" si="61"/>
        <v>Thursday</v>
      </c>
      <c r="Z102" s="31"/>
      <c r="AA102" s="32"/>
      <c r="AB102" s="32"/>
      <c r="AC102" s="32"/>
      <c r="AD102" s="32" t="str">
        <f t="shared" si="62"/>
        <v>0</v>
      </c>
      <c r="AE102" s="32" t="str">
        <f t="shared" si="63"/>
        <v/>
      </c>
      <c r="AF102" s="32" t="str">
        <f t="shared" si="69"/>
        <v>#DIV/0!</v>
      </c>
      <c r="AG102" s="36"/>
    </row>
    <row r="103" ht="19.5" customHeight="1">
      <c r="A103" s="20"/>
      <c r="B103" s="35" t="str">
        <f t="shared" si="64"/>
        <v>8/25/2019</v>
      </c>
      <c r="C103" s="30" t="str">
        <f t="shared" si="55"/>
        <v>Sunday</v>
      </c>
      <c r="D103" s="31"/>
      <c r="E103" s="32"/>
      <c r="F103" s="32"/>
      <c r="G103" s="32"/>
      <c r="H103" s="32" t="str">
        <f t="shared" si="56"/>
        <v>0</v>
      </c>
      <c r="I103" s="32" t="str">
        <f t="shared" si="57"/>
        <v/>
      </c>
      <c r="J103" s="32" t="str">
        <f t="shared" si="67"/>
        <v>#DIV/0!</v>
      </c>
      <c r="K103" s="36"/>
      <c r="L103" s="20"/>
      <c r="M103" s="35" t="str">
        <f t="shared" si="65"/>
        <v>9/25/2019</v>
      </c>
      <c r="N103" s="30" t="str">
        <f t="shared" si="58"/>
        <v>Wednesday</v>
      </c>
      <c r="O103" s="31"/>
      <c r="P103" s="32"/>
      <c r="Q103" s="32"/>
      <c r="R103" s="32"/>
      <c r="S103" s="32" t="str">
        <f t="shared" si="59"/>
        <v>0</v>
      </c>
      <c r="T103" s="32" t="str">
        <f t="shared" si="60"/>
        <v/>
      </c>
      <c r="U103" s="32" t="str">
        <f t="shared" si="68"/>
        <v>#DIV/0!</v>
      </c>
      <c r="V103" s="36"/>
      <c r="W103" s="20"/>
      <c r="X103" s="34" t="str">
        <f t="shared" si="66"/>
        <v>10/25/2019</v>
      </c>
      <c r="Y103" s="30" t="str">
        <f t="shared" si="61"/>
        <v>Friday</v>
      </c>
      <c r="Z103" s="31"/>
      <c r="AA103" s="32"/>
      <c r="AB103" s="32"/>
      <c r="AC103" s="32"/>
      <c r="AD103" s="32" t="str">
        <f t="shared" si="62"/>
        <v>0</v>
      </c>
      <c r="AE103" s="32" t="str">
        <f t="shared" si="63"/>
        <v/>
      </c>
      <c r="AF103" s="32" t="str">
        <f t="shared" si="69"/>
        <v>#DIV/0!</v>
      </c>
      <c r="AG103" s="36"/>
    </row>
    <row r="104" ht="19.5" customHeight="1">
      <c r="A104" s="20"/>
      <c r="B104" s="35" t="str">
        <f t="shared" si="64"/>
        <v>8/26/2019</v>
      </c>
      <c r="C104" s="30" t="str">
        <f t="shared" si="55"/>
        <v>Monday</v>
      </c>
      <c r="D104" s="31"/>
      <c r="E104" s="32"/>
      <c r="F104" s="32"/>
      <c r="G104" s="32"/>
      <c r="H104" s="32" t="str">
        <f t="shared" si="56"/>
        <v>0</v>
      </c>
      <c r="I104" s="32" t="str">
        <f t="shared" si="57"/>
        <v/>
      </c>
      <c r="J104" s="32" t="str">
        <f t="shared" si="67"/>
        <v>#DIV/0!</v>
      </c>
      <c r="K104" s="36"/>
      <c r="L104" s="20"/>
      <c r="M104" s="35" t="str">
        <f t="shared" si="65"/>
        <v>9/26/2019</v>
      </c>
      <c r="N104" s="30" t="str">
        <f t="shared" si="58"/>
        <v>Thursday</v>
      </c>
      <c r="O104" s="31"/>
      <c r="P104" s="32"/>
      <c r="Q104" s="32"/>
      <c r="R104" s="32"/>
      <c r="S104" s="32" t="str">
        <f t="shared" si="59"/>
        <v>0</v>
      </c>
      <c r="T104" s="32" t="str">
        <f t="shared" si="60"/>
        <v/>
      </c>
      <c r="U104" s="32" t="str">
        <f t="shared" si="68"/>
        <v>#DIV/0!</v>
      </c>
      <c r="V104" s="36"/>
      <c r="W104" s="20"/>
      <c r="X104" s="34" t="str">
        <f t="shared" si="66"/>
        <v>10/26/2019</v>
      </c>
      <c r="Y104" s="30" t="str">
        <f t="shared" si="61"/>
        <v>Saturday</v>
      </c>
      <c r="Z104" s="31"/>
      <c r="AA104" s="32"/>
      <c r="AB104" s="32"/>
      <c r="AC104" s="32"/>
      <c r="AD104" s="32" t="str">
        <f t="shared" si="62"/>
        <v>0</v>
      </c>
      <c r="AE104" s="32" t="str">
        <f t="shared" si="63"/>
        <v/>
      </c>
      <c r="AF104" s="32" t="str">
        <f t="shared" si="69"/>
        <v>#DIV/0!</v>
      </c>
      <c r="AG104" s="36"/>
    </row>
    <row r="105" ht="19.5" customHeight="1">
      <c r="A105" s="20"/>
      <c r="B105" s="35" t="str">
        <f t="shared" si="64"/>
        <v>8/27/2019</v>
      </c>
      <c r="C105" s="30" t="str">
        <f t="shared" si="55"/>
        <v>Tuesday</v>
      </c>
      <c r="D105" s="31"/>
      <c r="E105" s="32"/>
      <c r="F105" s="32"/>
      <c r="G105" s="32"/>
      <c r="H105" s="32" t="str">
        <f t="shared" si="56"/>
        <v>0</v>
      </c>
      <c r="I105" s="32" t="str">
        <f t="shared" si="57"/>
        <v/>
      </c>
      <c r="J105" s="32" t="str">
        <f t="shared" si="67"/>
        <v>#DIV/0!</v>
      </c>
      <c r="K105" s="36"/>
      <c r="L105" s="20"/>
      <c r="M105" s="35" t="str">
        <f t="shared" si="65"/>
        <v>9/27/2019</v>
      </c>
      <c r="N105" s="30" t="str">
        <f t="shared" si="58"/>
        <v>Friday</v>
      </c>
      <c r="O105" s="31"/>
      <c r="P105" s="32"/>
      <c r="Q105" s="32"/>
      <c r="R105" s="32"/>
      <c r="S105" s="32" t="str">
        <f t="shared" si="59"/>
        <v>0</v>
      </c>
      <c r="T105" s="32" t="str">
        <f t="shared" si="60"/>
        <v/>
      </c>
      <c r="U105" s="32" t="str">
        <f t="shared" si="68"/>
        <v>#DIV/0!</v>
      </c>
      <c r="V105" s="36"/>
      <c r="W105" s="20"/>
      <c r="X105" s="34" t="str">
        <f t="shared" si="66"/>
        <v>10/27/2019</v>
      </c>
      <c r="Y105" s="30" t="str">
        <f t="shared" si="61"/>
        <v>Sunday</v>
      </c>
      <c r="Z105" s="31"/>
      <c r="AA105" s="32"/>
      <c r="AB105" s="32"/>
      <c r="AC105" s="32"/>
      <c r="AD105" s="32" t="str">
        <f t="shared" si="62"/>
        <v>0</v>
      </c>
      <c r="AE105" s="32" t="str">
        <f t="shared" si="63"/>
        <v/>
      </c>
      <c r="AF105" s="32" t="str">
        <f t="shared" si="69"/>
        <v>#DIV/0!</v>
      </c>
      <c r="AG105" s="36"/>
    </row>
    <row r="106" ht="19.5" customHeight="1">
      <c r="A106" s="20"/>
      <c r="B106" s="35" t="str">
        <f t="shared" si="64"/>
        <v>8/28/2019</v>
      </c>
      <c r="C106" s="30" t="str">
        <f t="shared" si="55"/>
        <v>Wednesday</v>
      </c>
      <c r="D106" s="31"/>
      <c r="E106" s="32"/>
      <c r="F106" s="32"/>
      <c r="G106" s="32"/>
      <c r="H106" s="32" t="str">
        <f t="shared" si="56"/>
        <v>0</v>
      </c>
      <c r="I106" s="32" t="str">
        <f t="shared" si="57"/>
        <v/>
      </c>
      <c r="J106" s="32" t="str">
        <f t="shared" si="67"/>
        <v>#DIV/0!</v>
      </c>
      <c r="K106" s="36"/>
      <c r="L106" s="20"/>
      <c r="M106" s="35" t="str">
        <f t="shared" si="65"/>
        <v>9/28/2019</v>
      </c>
      <c r="N106" s="30" t="str">
        <f t="shared" si="58"/>
        <v>Saturday</v>
      </c>
      <c r="O106" s="31"/>
      <c r="P106" s="32"/>
      <c r="Q106" s="32"/>
      <c r="R106" s="32"/>
      <c r="S106" s="32" t="str">
        <f t="shared" si="59"/>
        <v>0</v>
      </c>
      <c r="T106" s="32" t="str">
        <f t="shared" si="60"/>
        <v/>
      </c>
      <c r="U106" s="32" t="str">
        <f t="shared" si="68"/>
        <v>#DIV/0!</v>
      </c>
      <c r="V106" s="36"/>
      <c r="W106" s="20"/>
      <c r="X106" s="34" t="str">
        <f t="shared" si="66"/>
        <v>10/28/2019</v>
      </c>
      <c r="Y106" s="30" t="str">
        <f t="shared" si="61"/>
        <v>Monday</v>
      </c>
      <c r="Z106" s="31"/>
      <c r="AA106" s="32"/>
      <c r="AB106" s="32"/>
      <c r="AC106" s="32"/>
      <c r="AD106" s="32" t="str">
        <f t="shared" si="62"/>
        <v>0</v>
      </c>
      <c r="AE106" s="32" t="str">
        <f t="shared" si="63"/>
        <v/>
      </c>
      <c r="AF106" s="32" t="str">
        <f t="shared" si="69"/>
        <v>#DIV/0!</v>
      </c>
      <c r="AG106" s="36"/>
    </row>
    <row r="107" ht="19.5" customHeight="1">
      <c r="A107" s="20"/>
      <c r="B107" s="35" t="str">
        <f t="shared" ref="B107:B109" si="70">IF(B106&lt;&gt;"",IF(MONTH(B106+1)=MONTH(B106),B106+1,""),"")</f>
        <v>8/29/2019</v>
      </c>
      <c r="C107" s="30" t="str">
        <f t="shared" si="55"/>
        <v>Thursday</v>
      </c>
      <c r="D107" s="31"/>
      <c r="E107" s="32"/>
      <c r="F107" s="32"/>
      <c r="G107" s="32"/>
      <c r="H107" s="32" t="str">
        <f t="shared" ref="H107:H109" si="71">IF(B107&lt;&gt;"", (E107*9)+(F107*4)+(G107*4),"")</f>
        <v>0</v>
      </c>
      <c r="I107" s="32" t="str">
        <f t="shared" ref="I107:I109" si="72">IF(B107&lt;&gt;"",IF(D107&lt;&gt;0,D107/2.204,""),"")</f>
        <v/>
      </c>
      <c r="J107" s="32" t="str">
        <f t="shared" ref="J107:J109" si="73">IF(B107&lt;&gt;"", AVERAGE(I101:I107),"")</f>
        <v>#DIV/0!</v>
      </c>
      <c r="K107" s="36"/>
      <c r="L107" s="20"/>
      <c r="M107" s="35" t="str">
        <f t="shared" ref="M107:M109" si="74">IF(M106&lt;&gt;"",IF(MONTH(M106+1)=MONTH(M106),M106+1,""),"")</f>
        <v>9/29/2019</v>
      </c>
      <c r="N107" s="30" t="str">
        <f t="shared" si="58"/>
        <v>Sunday</v>
      </c>
      <c r="O107" s="31"/>
      <c r="P107" s="32"/>
      <c r="Q107" s="32"/>
      <c r="R107" s="32"/>
      <c r="S107" s="32" t="str">
        <f t="shared" ref="S107:S109" si="75">IF(M107&lt;&gt;"", (P107*9)+(Q107*4)+(R107*4),"")</f>
        <v>0</v>
      </c>
      <c r="T107" s="32" t="str">
        <f t="shared" ref="T107:T109" si="76">IF(M107&lt;&gt;"",IF(O107&lt;&gt;0,O107/2.204,""),"")</f>
        <v/>
      </c>
      <c r="U107" s="32" t="str">
        <f t="shared" ref="U107:U109" si="77">IF(M107&lt;&gt;"", AVERAGE(T101:T107),"")</f>
        <v>#DIV/0!</v>
      </c>
      <c r="V107" s="36"/>
      <c r="W107" s="20"/>
      <c r="X107" s="35" t="str">
        <f t="shared" ref="X107:X109" si="78">IF(X106&lt;&gt;"",IF(MONTH(X106+1)=MONTH(X106),X106+1,""),"")</f>
        <v>10/29/2019</v>
      </c>
      <c r="Y107" s="30" t="str">
        <f t="shared" si="61"/>
        <v>Tuesday</v>
      </c>
      <c r="Z107" s="31"/>
      <c r="AA107" s="32"/>
      <c r="AB107" s="32"/>
      <c r="AC107" s="32"/>
      <c r="AD107" s="32" t="str">
        <f t="shared" ref="AD107:AD109" si="79">IF(X107&lt;&gt;"", (AA107*9)+(AB107*4)+(AC107*4),"")</f>
        <v>0</v>
      </c>
      <c r="AE107" s="32" t="str">
        <f t="shared" ref="AE107:AE109" si="80">IF(X107&lt;&gt;"",IF(Z107&lt;&gt;0,Z107/2.204,""),"")</f>
        <v/>
      </c>
      <c r="AF107" s="32" t="str">
        <f t="shared" ref="AF107:AF109" si="81">IF(X107&lt;&gt;"", AVERAGE(AE101:AE107),"")</f>
        <v>#DIV/0!</v>
      </c>
      <c r="AG107" s="36"/>
    </row>
    <row r="108" ht="19.5" customHeight="1">
      <c r="A108" s="20"/>
      <c r="B108" s="35" t="str">
        <f t="shared" si="70"/>
        <v>8/30/2019</v>
      </c>
      <c r="C108" s="30" t="str">
        <f t="shared" si="55"/>
        <v>Friday</v>
      </c>
      <c r="D108" s="31"/>
      <c r="E108" s="32"/>
      <c r="F108" s="32"/>
      <c r="G108" s="32"/>
      <c r="H108" s="32" t="str">
        <f t="shared" si="71"/>
        <v>0</v>
      </c>
      <c r="I108" s="32" t="str">
        <f t="shared" si="72"/>
        <v/>
      </c>
      <c r="J108" s="32" t="str">
        <f t="shared" si="73"/>
        <v>#DIV/0!</v>
      </c>
      <c r="K108" s="36"/>
      <c r="L108" s="20"/>
      <c r="M108" s="35" t="str">
        <f t="shared" si="74"/>
        <v>9/30/2019</v>
      </c>
      <c r="N108" s="30" t="str">
        <f t="shared" si="58"/>
        <v>Monday</v>
      </c>
      <c r="O108" s="31"/>
      <c r="P108" s="32"/>
      <c r="Q108" s="32"/>
      <c r="R108" s="32"/>
      <c r="S108" s="32" t="str">
        <f t="shared" si="75"/>
        <v>0</v>
      </c>
      <c r="T108" s="32" t="str">
        <f t="shared" si="76"/>
        <v/>
      </c>
      <c r="U108" s="32" t="str">
        <f t="shared" si="77"/>
        <v>#DIV/0!</v>
      </c>
      <c r="V108" s="36"/>
      <c r="W108" s="20"/>
      <c r="X108" s="35" t="str">
        <f t="shared" si="78"/>
        <v>10/30/2019</v>
      </c>
      <c r="Y108" s="30" t="str">
        <f t="shared" si="61"/>
        <v>Wednesday</v>
      </c>
      <c r="Z108" s="31"/>
      <c r="AA108" s="32"/>
      <c r="AB108" s="32"/>
      <c r="AC108" s="32"/>
      <c r="AD108" s="32" t="str">
        <f t="shared" si="79"/>
        <v>0</v>
      </c>
      <c r="AE108" s="32" t="str">
        <f t="shared" si="80"/>
        <v/>
      </c>
      <c r="AF108" s="32" t="str">
        <f t="shared" si="81"/>
        <v>#DIV/0!</v>
      </c>
      <c r="AG108" s="36"/>
    </row>
    <row r="109" ht="19.5" customHeight="1">
      <c r="A109" s="20"/>
      <c r="B109" s="35" t="str">
        <f t="shared" si="70"/>
        <v>8/31/2019</v>
      </c>
      <c r="C109" s="30" t="str">
        <f t="shared" si="55"/>
        <v>Saturday</v>
      </c>
      <c r="D109" s="31"/>
      <c r="E109" s="32"/>
      <c r="F109" s="32"/>
      <c r="G109" s="32"/>
      <c r="H109" s="32" t="str">
        <f t="shared" si="71"/>
        <v>0</v>
      </c>
      <c r="I109" s="32" t="str">
        <f t="shared" si="72"/>
        <v/>
      </c>
      <c r="J109" s="32" t="str">
        <f t="shared" si="73"/>
        <v>#DIV/0!</v>
      </c>
      <c r="K109" s="36"/>
      <c r="L109" s="20"/>
      <c r="M109" s="35" t="str">
        <f t="shared" si="74"/>
        <v/>
      </c>
      <c r="N109" s="30" t="str">
        <f t="shared" si="58"/>
        <v/>
      </c>
      <c r="O109" s="31"/>
      <c r="P109" s="32"/>
      <c r="Q109" s="32"/>
      <c r="R109" s="32"/>
      <c r="S109" s="32" t="str">
        <f t="shared" si="75"/>
        <v/>
      </c>
      <c r="T109" s="32" t="str">
        <f t="shared" si="76"/>
        <v/>
      </c>
      <c r="U109" s="32" t="str">
        <f t="shared" si="77"/>
        <v/>
      </c>
      <c r="V109" s="36"/>
      <c r="W109" s="20"/>
      <c r="X109" s="35" t="str">
        <f t="shared" si="78"/>
        <v>10/31/2019</v>
      </c>
      <c r="Y109" s="30" t="str">
        <f t="shared" si="61"/>
        <v>Thursday</v>
      </c>
      <c r="Z109" s="31"/>
      <c r="AA109" s="32"/>
      <c r="AB109" s="32"/>
      <c r="AC109" s="32"/>
      <c r="AD109" s="32" t="str">
        <f t="shared" si="79"/>
        <v>0</v>
      </c>
      <c r="AE109" s="32" t="str">
        <f t="shared" si="80"/>
        <v/>
      </c>
      <c r="AF109" s="32" t="str">
        <f t="shared" si="81"/>
        <v>#DIV/0!</v>
      </c>
      <c r="AG109" s="36"/>
    </row>
    <row r="110" ht="19.5" customHeight="1">
      <c r="A110" s="20"/>
      <c r="B110" s="35"/>
      <c r="C110" s="37" t="s">
        <v>16</v>
      </c>
      <c r="D110" s="38" t="str">
        <f>AVERAGE(D79:D109)</f>
        <v>#DIV/0!</v>
      </c>
      <c r="E110" s="39" t="str">
        <f>Z73</f>
        <v>#DIV/0!</v>
      </c>
      <c r="F110" s="32"/>
      <c r="G110" s="37" t="s">
        <v>17</v>
      </c>
      <c r="H110" s="38" t="str">
        <f>AVERAGE(H79:H109)</f>
        <v>0</v>
      </c>
      <c r="I110" s="32"/>
      <c r="J110" s="32"/>
      <c r="K110" s="36"/>
      <c r="L110" s="20"/>
      <c r="M110" s="35"/>
      <c r="N110" s="37" t="s">
        <v>16</v>
      </c>
      <c r="O110" s="31" t="str">
        <f>O109+0.1</f>
        <v>0.1</v>
      </c>
      <c r="P110" s="39" t="str">
        <f>D110</f>
        <v>#DIV/0!</v>
      </c>
      <c r="Q110" s="32"/>
      <c r="R110" s="37" t="s">
        <v>17</v>
      </c>
      <c r="S110" s="38" t="str">
        <f>AVERAGE(S79:S109)</f>
        <v>0</v>
      </c>
      <c r="T110" s="32"/>
      <c r="U110" s="32"/>
      <c r="V110" s="36"/>
      <c r="W110" s="20"/>
      <c r="X110" s="35"/>
      <c r="Y110" s="37" t="s">
        <v>16</v>
      </c>
      <c r="Z110" s="38" t="str">
        <f>AVERAGE(Z79:Z109)</f>
        <v>#DIV/0!</v>
      </c>
      <c r="AA110" s="39" t="str">
        <f>O110</f>
        <v>0.1</v>
      </c>
      <c r="AB110" s="32"/>
      <c r="AC110" s="37" t="s">
        <v>17</v>
      </c>
      <c r="AD110" s="38" t="str">
        <f>AVERAGE(AD79:AD109)</f>
        <v>0</v>
      </c>
      <c r="AE110" s="32"/>
      <c r="AF110" s="32"/>
      <c r="AG110" s="36"/>
    </row>
    <row r="111" ht="19.5" customHeight="1">
      <c r="A111" s="20"/>
      <c r="B111" s="42"/>
      <c r="C111" s="43"/>
      <c r="D111" s="43"/>
      <c r="E111" s="43" t="s">
        <v>18</v>
      </c>
      <c r="F111" s="43"/>
      <c r="G111" s="43"/>
      <c r="H111" s="43"/>
      <c r="I111" s="43"/>
      <c r="J111" s="43"/>
      <c r="K111" s="44"/>
      <c r="L111" s="20"/>
      <c r="M111" s="42"/>
      <c r="N111" s="43"/>
      <c r="O111" s="43"/>
      <c r="P111" s="43" t="s">
        <v>18</v>
      </c>
      <c r="Q111" s="43"/>
      <c r="R111" s="43"/>
      <c r="S111" s="43"/>
      <c r="T111" s="43"/>
      <c r="U111" s="43"/>
      <c r="V111" s="44"/>
      <c r="W111" s="20"/>
      <c r="X111" s="42"/>
      <c r="Y111" s="43"/>
      <c r="Z111" s="43"/>
      <c r="AA111" s="43" t="s">
        <v>18</v>
      </c>
      <c r="AB111" s="43"/>
      <c r="AC111" s="43"/>
      <c r="AD111" s="43"/>
      <c r="AE111" s="43"/>
      <c r="AF111" s="43"/>
      <c r="AG111" s="44"/>
    </row>
    <row r="112" ht="19.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ht="99.75" customHeight="1">
      <c r="A113" s="20"/>
      <c r="B113" s="21" t="str">
        <f>TEXT(B116,"MMMM")</f>
        <v>November</v>
      </c>
      <c r="C113" s="22"/>
      <c r="D113" s="22"/>
      <c r="E113" s="22"/>
      <c r="F113" s="22"/>
      <c r="G113" s="22"/>
      <c r="H113" s="22"/>
      <c r="I113" s="22"/>
      <c r="J113" s="22"/>
      <c r="K113" s="23"/>
      <c r="L113" s="20"/>
      <c r="M113" s="21" t="str">
        <f>TEXT(M116,"MMMM")</f>
        <v>December</v>
      </c>
      <c r="N113" s="22"/>
      <c r="O113" s="22"/>
      <c r="P113" s="22"/>
      <c r="Q113" s="22"/>
      <c r="R113" s="22"/>
      <c r="S113" s="22"/>
      <c r="T113" s="22"/>
      <c r="U113" s="22"/>
      <c r="V113" s="23"/>
      <c r="W113" s="20"/>
      <c r="X113" s="21" t="str">
        <f>TEXT(X116,"MMMM")</f>
        <v>January</v>
      </c>
      <c r="Y113" s="22"/>
      <c r="Z113" s="22"/>
      <c r="AA113" s="22"/>
      <c r="AB113" s="22"/>
      <c r="AC113" s="22"/>
      <c r="AD113" s="22"/>
      <c r="AE113" s="22"/>
      <c r="AF113" s="22"/>
      <c r="AG113" s="23"/>
    </row>
    <row r="114"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ht="49.5" customHeight="1">
      <c r="A115" s="20"/>
      <c r="B115" s="25" t="s">
        <v>3</v>
      </c>
      <c r="C115" s="26" t="s">
        <v>6</v>
      </c>
      <c r="D115" s="26" t="s">
        <v>7</v>
      </c>
      <c r="E115" s="26" t="s">
        <v>8</v>
      </c>
      <c r="F115" s="26" t="s">
        <v>9</v>
      </c>
      <c r="G115" s="26" t="s">
        <v>10</v>
      </c>
      <c r="H115" s="26" t="s">
        <v>11</v>
      </c>
      <c r="I115" s="26" t="s">
        <v>12</v>
      </c>
      <c r="J115" s="26" t="s">
        <v>13</v>
      </c>
      <c r="K115" s="28" t="s">
        <v>14</v>
      </c>
      <c r="L115" s="20"/>
      <c r="M115" s="25" t="s">
        <v>3</v>
      </c>
      <c r="N115" s="26" t="s">
        <v>6</v>
      </c>
      <c r="O115" s="26" t="s">
        <v>7</v>
      </c>
      <c r="P115" s="26" t="s">
        <v>8</v>
      </c>
      <c r="Q115" s="26" t="s">
        <v>9</v>
      </c>
      <c r="R115" s="26" t="s">
        <v>10</v>
      </c>
      <c r="S115" s="26" t="s">
        <v>11</v>
      </c>
      <c r="T115" s="26" t="s">
        <v>12</v>
      </c>
      <c r="U115" s="26" t="s">
        <v>13</v>
      </c>
      <c r="V115" s="28" t="s">
        <v>14</v>
      </c>
      <c r="W115" s="20"/>
      <c r="X115" s="25" t="s">
        <v>3</v>
      </c>
      <c r="Y115" s="26" t="s">
        <v>6</v>
      </c>
      <c r="Z115" s="26" t="s">
        <v>7</v>
      </c>
      <c r="AA115" s="26" t="s">
        <v>8</v>
      </c>
      <c r="AB115" s="26" t="s">
        <v>9</v>
      </c>
      <c r="AC115" s="26" t="s">
        <v>10</v>
      </c>
      <c r="AD115" s="26" t="s">
        <v>11</v>
      </c>
      <c r="AE115" s="26" t="s">
        <v>12</v>
      </c>
      <c r="AF115" s="26" t="s">
        <v>13</v>
      </c>
      <c r="AG115" s="28" t="s">
        <v>14</v>
      </c>
    </row>
    <row r="116" ht="19.5" customHeight="1">
      <c r="A116" s="20"/>
      <c r="B116" s="34" t="str">
        <f>DATE(YEAR(X79), MONTH(X79)+1, 1)</f>
        <v>11/1/2019</v>
      </c>
      <c r="C116" s="30" t="str">
        <f t="shared" ref="C116:C146" si="82">TEXT(B116,"dddd")</f>
        <v>Friday</v>
      </c>
      <c r="D116" s="31"/>
      <c r="E116" s="30"/>
      <c r="F116" s="30"/>
      <c r="G116" s="30"/>
      <c r="H116" s="30" t="str">
        <f t="shared" ref="H116:H143" si="83">(E116*9)+(F116*4)+(G116*4)</f>
        <v>0</v>
      </c>
      <c r="I116" s="32" t="str">
        <f t="shared" ref="I116:I143" si="84">IF(D116&lt;&gt;0,D116/2.204,"")</f>
        <v/>
      </c>
      <c r="J116" s="32" t="str">
        <f>AVERAGE(I116, IF(AE109&lt;&gt;"", AE104:AE109, IF(AE108&lt;&gt;"", AE103:AE108, IF(AE107&lt;&gt;"", AE102:AE107, IF(AE106&lt;&gt;"",AE101:AE106)))))</f>
        <v>#DIV/0!</v>
      </c>
      <c r="K116" s="33"/>
      <c r="L116" s="20"/>
      <c r="M116" s="34" t="str">
        <f>DATE(YEAR(B116), MONTH(B116)+1, 1)</f>
        <v>12/1/2019</v>
      </c>
      <c r="N116" s="30" t="str">
        <f t="shared" ref="N116:N146" si="85">TEXT(M116,"dddd")</f>
        <v>Sunday</v>
      </c>
      <c r="O116" s="31"/>
      <c r="P116" s="30"/>
      <c r="Q116" s="30"/>
      <c r="R116" s="30"/>
      <c r="S116" s="30" t="str">
        <f t="shared" ref="S116:S143" si="86">(P116*9)+(Q116*4)+(R116*4)</f>
        <v>0</v>
      </c>
      <c r="T116" s="32" t="str">
        <f t="shared" ref="T116:T143" si="87">IF(O116&lt;&gt;0,O116/2.204,"")</f>
        <v/>
      </c>
      <c r="U116" s="32" t="str">
        <f>AVERAGE(T116, IF(B146&lt;&gt;"", I141:I146, IF(B145&lt;&gt;"", I140:I145, IF(B144&lt;&gt;"", I139:I144, IF(B143&lt;&gt;"",I138:I143)))))</f>
        <v>#DIV/0!</v>
      </c>
      <c r="V116" s="33"/>
      <c r="W116" s="20"/>
      <c r="X116" s="34" t="str">
        <f>DATE(YEAR(M116), MONTH(M116)+1, 1)</f>
        <v>1/1/2020</v>
      </c>
      <c r="Y116" s="30" t="str">
        <f t="shared" ref="Y116:Y146" si="88">TEXT(X116,"dddd")</f>
        <v>Wednesday</v>
      </c>
      <c r="Z116" s="31"/>
      <c r="AA116" s="30"/>
      <c r="AB116" s="30"/>
      <c r="AC116" s="30"/>
      <c r="AD116" s="30" t="str">
        <f t="shared" ref="AD116:AD143" si="89">(AA116*9)+(AB116*4)+(AC116*4)</f>
        <v>0</v>
      </c>
      <c r="AE116" s="32" t="str">
        <f t="shared" ref="AE116:AE143" si="90">IF(Z116&lt;&gt;0,Z116/2.204,"")</f>
        <v/>
      </c>
      <c r="AF116" s="32" t="str">
        <f>AVERAGE(AE116, IF(M146&lt;&gt;"", T141:T146, IF(M145&lt;&gt;"", T140:T145, IF(M144&lt;&gt;"", T139:T144, IF(M143&lt;&gt;"",T138:T143)))))</f>
        <v>#DIV/0!</v>
      </c>
      <c r="AG116" s="33"/>
    </row>
    <row r="117" ht="19.5" customHeight="1">
      <c r="A117" s="20"/>
      <c r="B117" s="34" t="str">
        <f t="shared" ref="B117:B143" si="91">B116+1</f>
        <v>11/2/2019</v>
      </c>
      <c r="C117" s="30" t="str">
        <f t="shared" si="82"/>
        <v>Saturday</v>
      </c>
      <c r="D117" s="31"/>
      <c r="E117" s="32"/>
      <c r="F117" s="32"/>
      <c r="G117" s="32"/>
      <c r="H117" s="32" t="str">
        <f t="shared" si="83"/>
        <v>0</v>
      </c>
      <c r="I117" s="32" t="str">
        <f t="shared" si="84"/>
        <v/>
      </c>
      <c r="J117" s="32" t="str">
        <f>AVERAGE(I116:I117, IF(AE109&lt;&gt;"", AE105:AE109, IF(AE108&lt;&gt;"", AE104:AE108, IF(AE107&lt;&gt;"", AE103:AE107, IF(AE106&lt;&gt;"",AE102:AE106)))))</f>
        <v>#DIV/0!</v>
      </c>
      <c r="K117" s="36"/>
      <c r="L117" s="20"/>
      <c r="M117" s="34" t="str">
        <f t="shared" ref="M117:M143" si="92">M116+1</f>
        <v>12/2/2019</v>
      </c>
      <c r="N117" s="30" t="str">
        <f t="shared" si="85"/>
        <v>Monday</v>
      </c>
      <c r="O117" s="31"/>
      <c r="P117" s="32"/>
      <c r="Q117" s="32"/>
      <c r="R117" s="32"/>
      <c r="S117" s="32" t="str">
        <f t="shared" si="86"/>
        <v>0</v>
      </c>
      <c r="T117" s="32" t="str">
        <f t="shared" si="87"/>
        <v/>
      </c>
      <c r="U117" s="32" t="str">
        <f>AVERAGE(T116:T117, IF(B146&lt;&gt;"", I142:I146, IF(B145&lt;&gt;"", I141:I145, IF(B144&lt;&gt;"", I140:I144, IF(B143&lt;&gt;"",I139:I143)))))</f>
        <v>#DIV/0!</v>
      </c>
      <c r="V117" s="36"/>
      <c r="W117" s="20"/>
      <c r="X117" s="34" t="str">
        <f t="shared" ref="X117:X143" si="93">X116+1</f>
        <v>1/2/2020</v>
      </c>
      <c r="Y117" s="30" t="str">
        <f t="shared" si="88"/>
        <v>Thursday</v>
      </c>
      <c r="Z117" s="31"/>
      <c r="AA117" s="32"/>
      <c r="AB117" s="32"/>
      <c r="AC117" s="32"/>
      <c r="AD117" s="32" t="str">
        <f t="shared" si="89"/>
        <v>0</v>
      </c>
      <c r="AE117" s="32" t="str">
        <f t="shared" si="90"/>
        <v/>
      </c>
      <c r="AF117" s="32" t="str">
        <f>AVERAGE(AE116:AE117, IF(M146&lt;&gt;"", T142:T146, IF(M145&lt;&gt;"", T141:T145, IF(M144&lt;&gt;"", T140:T144, IF(M143&lt;&gt;"",T139:T143)))))</f>
        <v>#DIV/0!</v>
      </c>
      <c r="AG117" s="36"/>
    </row>
    <row r="118" ht="19.5" customHeight="1">
      <c r="A118" s="20"/>
      <c r="B118" s="34" t="str">
        <f t="shared" si="91"/>
        <v>11/3/2019</v>
      </c>
      <c r="C118" s="30" t="str">
        <f t="shared" si="82"/>
        <v>Sunday</v>
      </c>
      <c r="D118" s="31"/>
      <c r="E118" s="32"/>
      <c r="F118" s="32"/>
      <c r="G118" s="32"/>
      <c r="H118" s="32" t="str">
        <f t="shared" si="83"/>
        <v>0</v>
      </c>
      <c r="I118" s="32" t="str">
        <f t="shared" si="84"/>
        <v/>
      </c>
      <c r="J118" s="32" t="str">
        <f>AVERAGE(I116:I118, IF(AE109&lt;&gt;"", AE106:AE109, IF(AE108&lt;&gt;"", AE105:AE108, IF(AE107&lt;&gt;"", AE104:AE107, IF(AE106&lt;&gt;"",AE103:AE106)))))</f>
        <v>#DIV/0!</v>
      </c>
      <c r="K118" s="36"/>
      <c r="L118" s="20"/>
      <c r="M118" s="34" t="str">
        <f t="shared" si="92"/>
        <v>12/3/2019</v>
      </c>
      <c r="N118" s="30" t="str">
        <f t="shared" si="85"/>
        <v>Tuesday</v>
      </c>
      <c r="O118" s="31"/>
      <c r="P118" s="32"/>
      <c r="Q118" s="32"/>
      <c r="R118" s="32"/>
      <c r="S118" s="32" t="str">
        <f t="shared" si="86"/>
        <v>0</v>
      </c>
      <c r="T118" s="32" t="str">
        <f t="shared" si="87"/>
        <v/>
      </c>
      <c r="U118" s="32" t="str">
        <f>AVERAGE(T116:T118, IF(B146&lt;&gt;"", I143:I146, IF(B145&lt;&gt;"", I142:I145, IF(B144&lt;&gt;"", I141:I144, IF(B143&lt;&gt;"",I140:I143)))))</f>
        <v>#DIV/0!</v>
      </c>
      <c r="V118" s="36"/>
      <c r="W118" s="20"/>
      <c r="X118" s="34" t="str">
        <f t="shared" si="93"/>
        <v>1/3/2020</v>
      </c>
      <c r="Y118" s="30" t="str">
        <f t="shared" si="88"/>
        <v>Friday</v>
      </c>
      <c r="Z118" s="31"/>
      <c r="AA118" s="32"/>
      <c r="AB118" s="32"/>
      <c r="AC118" s="32"/>
      <c r="AD118" s="32" t="str">
        <f t="shared" si="89"/>
        <v>0</v>
      </c>
      <c r="AE118" s="32" t="str">
        <f t="shared" si="90"/>
        <v/>
      </c>
      <c r="AF118" s="32" t="str">
        <f>AVERAGE(AE116:AE118, IF(M146&lt;&gt;"", T143:T146, IF(M145&lt;&gt;"", T142:T145, IF(M144&lt;&gt;"", T141:T144, IF(M143&lt;&gt;"",T140:T143)))))</f>
        <v>#DIV/0!</v>
      </c>
      <c r="AG118" s="36"/>
    </row>
    <row r="119" ht="19.5" customHeight="1">
      <c r="A119" s="20"/>
      <c r="B119" s="34" t="str">
        <f t="shared" si="91"/>
        <v>11/4/2019</v>
      </c>
      <c r="C119" s="30" t="str">
        <f t="shared" si="82"/>
        <v>Monday</v>
      </c>
      <c r="D119" s="31"/>
      <c r="E119" s="32"/>
      <c r="F119" s="32"/>
      <c r="G119" s="32"/>
      <c r="H119" s="32" t="str">
        <f t="shared" si="83"/>
        <v>0</v>
      </c>
      <c r="I119" s="32" t="str">
        <f t="shared" si="84"/>
        <v/>
      </c>
      <c r="J119" s="32" t="str">
        <f>AVERAGE(I116:I119, IF(AE109&lt;&gt;"", AE107:AE109, IF(AE108&lt;&gt;"", AE106:AE108, IF(AE107&lt;&gt;"", AE105:AE107, IF(AE106&lt;&gt;"",AE104:AE106)))))</f>
        <v>#DIV/0!</v>
      </c>
      <c r="K119" s="36"/>
      <c r="L119" s="20"/>
      <c r="M119" s="34" t="str">
        <f t="shared" si="92"/>
        <v>12/4/2019</v>
      </c>
      <c r="N119" s="30" t="str">
        <f t="shared" si="85"/>
        <v>Wednesday</v>
      </c>
      <c r="O119" s="31"/>
      <c r="P119" s="32"/>
      <c r="Q119" s="32"/>
      <c r="R119" s="32"/>
      <c r="S119" s="32" t="str">
        <f t="shared" si="86"/>
        <v>0</v>
      </c>
      <c r="T119" s="32" t="str">
        <f t="shared" si="87"/>
        <v/>
      </c>
      <c r="U119" s="32" t="str">
        <f>AVERAGE(T116:T119, IF(B146&lt;&gt;"", I144:I146, IF(B145&lt;&gt;"", I143:I145, IF(B144&lt;&gt;"", I142:I144, IF(B143&lt;&gt;"",I141:I143)))))</f>
        <v>#DIV/0!</v>
      </c>
      <c r="V119" s="36"/>
      <c r="W119" s="20"/>
      <c r="X119" s="34" t="str">
        <f t="shared" si="93"/>
        <v>1/4/2020</v>
      </c>
      <c r="Y119" s="30" t="str">
        <f t="shared" si="88"/>
        <v>Saturday</v>
      </c>
      <c r="Z119" s="31"/>
      <c r="AA119" s="32"/>
      <c r="AB119" s="32"/>
      <c r="AC119" s="32"/>
      <c r="AD119" s="32" t="str">
        <f t="shared" si="89"/>
        <v>0</v>
      </c>
      <c r="AE119" s="32" t="str">
        <f t="shared" si="90"/>
        <v/>
      </c>
      <c r="AF119" s="32" t="str">
        <f>AVERAGE(AE116:AE119, IF(M146&lt;&gt;"", T144:T146, IF(M145&lt;&gt;"", T143:T145, IF(M144&lt;&gt;"", T142:T144, IF(M143&lt;&gt;"",T141:T143)))))</f>
        <v>#DIV/0!</v>
      </c>
      <c r="AG119" s="36"/>
    </row>
    <row r="120" ht="19.5" customHeight="1">
      <c r="A120" s="20"/>
      <c r="B120" s="34" t="str">
        <f t="shared" si="91"/>
        <v>11/5/2019</v>
      </c>
      <c r="C120" s="30" t="str">
        <f t="shared" si="82"/>
        <v>Tuesday</v>
      </c>
      <c r="D120" s="31"/>
      <c r="E120" s="32"/>
      <c r="F120" s="32"/>
      <c r="G120" s="32"/>
      <c r="H120" s="32" t="str">
        <f t="shared" si="83"/>
        <v>0</v>
      </c>
      <c r="I120" s="32" t="str">
        <f t="shared" si="84"/>
        <v/>
      </c>
      <c r="J120" s="32" t="str">
        <f>AVERAGE(I116:I120, IF(AE109&lt;&gt;"", AE108:AE109, IF(AE108&lt;&gt;"", AE107:AE108, IF(AE107&lt;&gt;"", AE106:AE107, IF(AE106&lt;&gt;"",AE105:AE106)))))</f>
        <v>#DIV/0!</v>
      </c>
      <c r="K120" s="36"/>
      <c r="L120" s="20"/>
      <c r="M120" s="34" t="str">
        <f t="shared" si="92"/>
        <v>12/5/2019</v>
      </c>
      <c r="N120" s="30" t="str">
        <f t="shared" si="85"/>
        <v>Thursday</v>
      </c>
      <c r="O120" s="31"/>
      <c r="P120" s="32"/>
      <c r="Q120" s="32"/>
      <c r="R120" s="32"/>
      <c r="S120" s="32" t="str">
        <f t="shared" si="86"/>
        <v>0</v>
      </c>
      <c r="T120" s="32" t="str">
        <f t="shared" si="87"/>
        <v/>
      </c>
      <c r="U120" s="32" t="str">
        <f>AVERAGE(T116:T120, IF(B146&lt;&gt;"", I145:I146, IF(B145&lt;&gt;"", I144:I145, IF(B144&lt;&gt;"", I143:I144, IF(B143&lt;&gt;"",I142:I143)))))</f>
        <v>#DIV/0!</v>
      </c>
      <c r="V120" s="36"/>
      <c r="W120" s="20"/>
      <c r="X120" s="34" t="str">
        <f t="shared" si="93"/>
        <v>1/5/2020</v>
      </c>
      <c r="Y120" s="30" t="str">
        <f t="shared" si="88"/>
        <v>Sunday</v>
      </c>
      <c r="Z120" s="31"/>
      <c r="AA120" s="32"/>
      <c r="AB120" s="32"/>
      <c r="AC120" s="32"/>
      <c r="AD120" s="32" t="str">
        <f t="shared" si="89"/>
        <v>0</v>
      </c>
      <c r="AE120" s="32" t="str">
        <f t="shared" si="90"/>
        <v/>
      </c>
      <c r="AF120" s="32" t="str">
        <f>AVERAGE(AE116:AE120, IF(M146&lt;&gt;"", T145:T146, IF(M145&lt;&gt;"", T144:T145, IF(M144&lt;&gt;"", T143:T144, IF(M143&lt;&gt;"",T142:T143)))))</f>
        <v>#DIV/0!</v>
      </c>
      <c r="AG120" s="36"/>
    </row>
    <row r="121" ht="19.5" customHeight="1">
      <c r="A121" s="20"/>
      <c r="B121" s="34" t="str">
        <f t="shared" si="91"/>
        <v>11/6/2019</v>
      </c>
      <c r="C121" s="30" t="str">
        <f t="shared" si="82"/>
        <v>Wednesday</v>
      </c>
      <c r="D121" s="31"/>
      <c r="E121" s="32"/>
      <c r="F121" s="32"/>
      <c r="G121" s="32"/>
      <c r="H121" s="32" t="str">
        <f t="shared" si="83"/>
        <v>0</v>
      </c>
      <c r="I121" s="32" t="str">
        <f t="shared" si="84"/>
        <v/>
      </c>
      <c r="J121" s="32" t="str">
        <f>AVERAGE(I116:I121, IF(AE109&lt;&gt;"", AE109, IF(AE108&lt;&gt;"", AE108, IF(AE107&lt;&gt;"", AE107, IF(AE106&lt;&gt;"",AE106)))))</f>
        <v>#DIV/0!</v>
      </c>
      <c r="K121" s="36"/>
      <c r="L121" s="20"/>
      <c r="M121" s="34" t="str">
        <f t="shared" si="92"/>
        <v>12/6/2019</v>
      </c>
      <c r="N121" s="30" t="str">
        <f t="shared" si="85"/>
        <v>Friday</v>
      </c>
      <c r="O121" s="31"/>
      <c r="P121" s="32"/>
      <c r="Q121" s="32"/>
      <c r="R121" s="32"/>
      <c r="S121" s="32" t="str">
        <f t="shared" si="86"/>
        <v>0</v>
      </c>
      <c r="T121" s="32" t="str">
        <f t="shared" si="87"/>
        <v/>
      </c>
      <c r="U121" s="32" t="str">
        <f>AVERAGE(T116:T121, IF(B146&lt;&gt;"", I146, IF(B145&lt;&gt;"", I145, IF(B144&lt;&gt;"", I144, IF(B143&lt;&gt;"",I143)))))</f>
        <v>#DIV/0!</v>
      </c>
      <c r="V121" s="36"/>
      <c r="W121" s="20"/>
      <c r="X121" s="34" t="str">
        <f t="shared" si="93"/>
        <v>1/6/2020</v>
      </c>
      <c r="Y121" s="30" t="str">
        <f t="shared" si="88"/>
        <v>Monday</v>
      </c>
      <c r="Z121" s="31"/>
      <c r="AA121" s="32"/>
      <c r="AB121" s="32"/>
      <c r="AC121" s="32"/>
      <c r="AD121" s="32" t="str">
        <f t="shared" si="89"/>
        <v>0</v>
      </c>
      <c r="AE121" s="32" t="str">
        <f t="shared" si="90"/>
        <v/>
      </c>
      <c r="AF121" s="32" t="str">
        <f>AVERAGE(AE116:AE121, IF(M146&lt;&gt;"", T146, IF(M145&lt;&gt;"", T145, IF(M144&lt;&gt;"", T144, IF(M143&lt;&gt;"",T143)))))</f>
        <v>#DIV/0!</v>
      </c>
      <c r="AG121" s="36"/>
    </row>
    <row r="122" ht="19.5" customHeight="1">
      <c r="A122" s="20"/>
      <c r="B122" s="34" t="str">
        <f t="shared" si="91"/>
        <v>11/7/2019</v>
      </c>
      <c r="C122" s="30" t="str">
        <f t="shared" si="82"/>
        <v>Thursday</v>
      </c>
      <c r="D122" s="31"/>
      <c r="E122" s="32"/>
      <c r="F122" s="32"/>
      <c r="G122" s="32"/>
      <c r="H122" s="32" t="str">
        <f t="shared" si="83"/>
        <v>0</v>
      </c>
      <c r="I122" s="32" t="str">
        <f t="shared" si="84"/>
        <v/>
      </c>
      <c r="J122" s="32" t="str">
        <f t="shared" ref="J122:J143" si="94">AVERAGE(I116:I122)</f>
        <v>#DIV/0!</v>
      </c>
      <c r="K122" s="36"/>
      <c r="L122" s="20"/>
      <c r="M122" s="34" t="str">
        <f t="shared" si="92"/>
        <v>12/7/2019</v>
      </c>
      <c r="N122" s="30" t="str">
        <f t="shared" si="85"/>
        <v>Saturday</v>
      </c>
      <c r="O122" s="31"/>
      <c r="P122" s="32"/>
      <c r="Q122" s="32"/>
      <c r="R122" s="32"/>
      <c r="S122" s="32" t="str">
        <f t="shared" si="86"/>
        <v>0</v>
      </c>
      <c r="T122" s="32" t="str">
        <f t="shared" si="87"/>
        <v/>
      </c>
      <c r="U122" s="32" t="str">
        <f t="shared" ref="U122:U143" si="95">AVERAGE(T116:T122)</f>
        <v>#DIV/0!</v>
      </c>
      <c r="V122" s="36"/>
      <c r="W122" s="20"/>
      <c r="X122" s="34" t="str">
        <f t="shared" si="93"/>
        <v>1/7/2020</v>
      </c>
      <c r="Y122" s="30" t="str">
        <f t="shared" si="88"/>
        <v>Tuesday</v>
      </c>
      <c r="Z122" s="31"/>
      <c r="AA122" s="32"/>
      <c r="AB122" s="32"/>
      <c r="AC122" s="32"/>
      <c r="AD122" s="32" t="str">
        <f t="shared" si="89"/>
        <v>0</v>
      </c>
      <c r="AE122" s="32" t="str">
        <f t="shared" si="90"/>
        <v/>
      </c>
      <c r="AF122" s="32" t="str">
        <f t="shared" ref="AF122:AF143" si="96">AVERAGE(AE116:AE122)</f>
        <v>#DIV/0!</v>
      </c>
      <c r="AG122" s="36"/>
    </row>
    <row r="123" ht="19.5" customHeight="1">
      <c r="A123" s="20"/>
      <c r="B123" s="34" t="str">
        <f t="shared" si="91"/>
        <v>11/8/2019</v>
      </c>
      <c r="C123" s="30" t="str">
        <f t="shared" si="82"/>
        <v>Friday</v>
      </c>
      <c r="D123" s="31"/>
      <c r="E123" s="32"/>
      <c r="F123" s="32"/>
      <c r="G123" s="32"/>
      <c r="H123" s="32" t="str">
        <f t="shared" si="83"/>
        <v>0</v>
      </c>
      <c r="I123" s="32" t="str">
        <f t="shared" si="84"/>
        <v/>
      </c>
      <c r="J123" s="32" t="str">
        <f t="shared" si="94"/>
        <v>#DIV/0!</v>
      </c>
      <c r="K123" s="36"/>
      <c r="L123" s="20"/>
      <c r="M123" s="34" t="str">
        <f t="shared" si="92"/>
        <v>12/8/2019</v>
      </c>
      <c r="N123" s="30" t="str">
        <f t="shared" si="85"/>
        <v>Sunday</v>
      </c>
      <c r="O123" s="31"/>
      <c r="P123" s="32"/>
      <c r="Q123" s="32"/>
      <c r="R123" s="32"/>
      <c r="S123" s="32" t="str">
        <f t="shared" si="86"/>
        <v>0</v>
      </c>
      <c r="T123" s="32" t="str">
        <f t="shared" si="87"/>
        <v/>
      </c>
      <c r="U123" s="32" t="str">
        <f t="shared" si="95"/>
        <v>#DIV/0!</v>
      </c>
      <c r="V123" s="36"/>
      <c r="W123" s="20"/>
      <c r="X123" s="34" t="str">
        <f t="shared" si="93"/>
        <v>1/8/2020</v>
      </c>
      <c r="Y123" s="30" t="str">
        <f t="shared" si="88"/>
        <v>Wednesday</v>
      </c>
      <c r="Z123" s="31"/>
      <c r="AA123" s="32"/>
      <c r="AB123" s="32"/>
      <c r="AC123" s="32"/>
      <c r="AD123" s="32" t="str">
        <f t="shared" si="89"/>
        <v>0</v>
      </c>
      <c r="AE123" s="32" t="str">
        <f t="shared" si="90"/>
        <v/>
      </c>
      <c r="AF123" s="32" t="str">
        <f t="shared" si="96"/>
        <v>#DIV/0!</v>
      </c>
      <c r="AG123" s="36"/>
    </row>
    <row r="124" ht="19.5" customHeight="1">
      <c r="A124" s="20"/>
      <c r="B124" s="34" t="str">
        <f t="shared" si="91"/>
        <v>11/9/2019</v>
      </c>
      <c r="C124" s="30" t="str">
        <f t="shared" si="82"/>
        <v>Saturday</v>
      </c>
      <c r="D124" s="31"/>
      <c r="E124" s="32"/>
      <c r="F124" s="32"/>
      <c r="G124" s="32"/>
      <c r="H124" s="32" t="str">
        <f t="shared" si="83"/>
        <v>0</v>
      </c>
      <c r="I124" s="32" t="str">
        <f t="shared" si="84"/>
        <v/>
      </c>
      <c r="J124" s="32" t="str">
        <f t="shared" si="94"/>
        <v>#DIV/0!</v>
      </c>
      <c r="K124" s="36"/>
      <c r="L124" s="20"/>
      <c r="M124" s="34" t="str">
        <f t="shared" si="92"/>
        <v>12/9/2019</v>
      </c>
      <c r="N124" s="30" t="str">
        <f t="shared" si="85"/>
        <v>Monday</v>
      </c>
      <c r="O124" s="31"/>
      <c r="P124" s="32"/>
      <c r="Q124" s="32"/>
      <c r="R124" s="32"/>
      <c r="S124" s="32" t="str">
        <f t="shared" si="86"/>
        <v>0</v>
      </c>
      <c r="T124" s="32" t="str">
        <f t="shared" si="87"/>
        <v/>
      </c>
      <c r="U124" s="32" t="str">
        <f t="shared" si="95"/>
        <v>#DIV/0!</v>
      </c>
      <c r="V124" s="36"/>
      <c r="W124" s="20"/>
      <c r="X124" s="34" t="str">
        <f t="shared" si="93"/>
        <v>1/9/2020</v>
      </c>
      <c r="Y124" s="30" t="str">
        <f t="shared" si="88"/>
        <v>Thursday</v>
      </c>
      <c r="Z124" s="31"/>
      <c r="AA124" s="32"/>
      <c r="AB124" s="32"/>
      <c r="AC124" s="32"/>
      <c r="AD124" s="32" t="str">
        <f t="shared" si="89"/>
        <v>0</v>
      </c>
      <c r="AE124" s="32" t="str">
        <f t="shared" si="90"/>
        <v/>
      </c>
      <c r="AF124" s="32" t="str">
        <f t="shared" si="96"/>
        <v>#DIV/0!</v>
      </c>
      <c r="AG124" s="36"/>
    </row>
    <row r="125" ht="19.5" customHeight="1">
      <c r="A125" s="20"/>
      <c r="B125" s="34" t="str">
        <f t="shared" si="91"/>
        <v>11/10/2019</v>
      </c>
      <c r="C125" s="30" t="str">
        <f t="shared" si="82"/>
        <v>Sunday</v>
      </c>
      <c r="D125" s="31"/>
      <c r="E125" s="32"/>
      <c r="F125" s="32"/>
      <c r="G125" s="32"/>
      <c r="H125" s="32" t="str">
        <f t="shared" si="83"/>
        <v>0</v>
      </c>
      <c r="I125" s="32" t="str">
        <f t="shared" si="84"/>
        <v/>
      </c>
      <c r="J125" s="32" t="str">
        <f t="shared" si="94"/>
        <v>#DIV/0!</v>
      </c>
      <c r="K125" s="36"/>
      <c r="L125" s="20"/>
      <c r="M125" s="34" t="str">
        <f t="shared" si="92"/>
        <v>12/10/2019</v>
      </c>
      <c r="N125" s="30" t="str">
        <f t="shared" si="85"/>
        <v>Tuesday</v>
      </c>
      <c r="O125" s="31"/>
      <c r="P125" s="32"/>
      <c r="Q125" s="32"/>
      <c r="R125" s="32"/>
      <c r="S125" s="32" t="str">
        <f t="shared" si="86"/>
        <v>0</v>
      </c>
      <c r="T125" s="32" t="str">
        <f t="shared" si="87"/>
        <v/>
      </c>
      <c r="U125" s="32" t="str">
        <f t="shared" si="95"/>
        <v>#DIV/0!</v>
      </c>
      <c r="V125" s="36"/>
      <c r="W125" s="20"/>
      <c r="X125" s="34" t="str">
        <f t="shared" si="93"/>
        <v>1/10/2020</v>
      </c>
      <c r="Y125" s="30" t="str">
        <f t="shared" si="88"/>
        <v>Friday</v>
      </c>
      <c r="Z125" s="31"/>
      <c r="AA125" s="32"/>
      <c r="AB125" s="32"/>
      <c r="AC125" s="32"/>
      <c r="AD125" s="32" t="str">
        <f t="shared" si="89"/>
        <v>0</v>
      </c>
      <c r="AE125" s="32" t="str">
        <f t="shared" si="90"/>
        <v/>
      </c>
      <c r="AF125" s="32" t="str">
        <f t="shared" si="96"/>
        <v>#DIV/0!</v>
      </c>
      <c r="AG125" s="36"/>
    </row>
    <row r="126" ht="19.5" customHeight="1">
      <c r="A126" s="20"/>
      <c r="B126" s="34" t="str">
        <f t="shared" si="91"/>
        <v>11/11/2019</v>
      </c>
      <c r="C126" s="30" t="str">
        <f t="shared" si="82"/>
        <v>Monday</v>
      </c>
      <c r="D126" s="31"/>
      <c r="E126" s="32"/>
      <c r="F126" s="32"/>
      <c r="G126" s="32"/>
      <c r="H126" s="32" t="str">
        <f t="shared" si="83"/>
        <v>0</v>
      </c>
      <c r="I126" s="32" t="str">
        <f t="shared" si="84"/>
        <v/>
      </c>
      <c r="J126" s="32" t="str">
        <f t="shared" si="94"/>
        <v>#DIV/0!</v>
      </c>
      <c r="K126" s="36"/>
      <c r="L126" s="20"/>
      <c r="M126" s="34" t="str">
        <f t="shared" si="92"/>
        <v>12/11/2019</v>
      </c>
      <c r="N126" s="30" t="str">
        <f t="shared" si="85"/>
        <v>Wednesday</v>
      </c>
      <c r="O126" s="31"/>
      <c r="P126" s="32"/>
      <c r="Q126" s="32"/>
      <c r="R126" s="32"/>
      <c r="S126" s="32" t="str">
        <f t="shared" si="86"/>
        <v>0</v>
      </c>
      <c r="T126" s="32" t="str">
        <f t="shared" si="87"/>
        <v/>
      </c>
      <c r="U126" s="32" t="str">
        <f t="shared" si="95"/>
        <v>#DIV/0!</v>
      </c>
      <c r="V126" s="36"/>
      <c r="W126" s="20"/>
      <c r="X126" s="34" t="str">
        <f t="shared" si="93"/>
        <v>1/11/2020</v>
      </c>
      <c r="Y126" s="30" t="str">
        <f t="shared" si="88"/>
        <v>Saturday</v>
      </c>
      <c r="Z126" s="31"/>
      <c r="AA126" s="32"/>
      <c r="AB126" s="32"/>
      <c r="AC126" s="32"/>
      <c r="AD126" s="32" t="str">
        <f t="shared" si="89"/>
        <v>0</v>
      </c>
      <c r="AE126" s="32" t="str">
        <f t="shared" si="90"/>
        <v/>
      </c>
      <c r="AF126" s="32" t="str">
        <f t="shared" si="96"/>
        <v>#DIV/0!</v>
      </c>
      <c r="AG126" s="36"/>
    </row>
    <row r="127" ht="19.5" customHeight="1">
      <c r="A127" s="20"/>
      <c r="B127" s="34" t="str">
        <f t="shared" si="91"/>
        <v>11/12/2019</v>
      </c>
      <c r="C127" s="30" t="str">
        <f t="shared" si="82"/>
        <v>Tuesday</v>
      </c>
      <c r="D127" s="31"/>
      <c r="E127" s="32"/>
      <c r="F127" s="32"/>
      <c r="G127" s="32"/>
      <c r="H127" s="32" t="str">
        <f t="shared" si="83"/>
        <v>0</v>
      </c>
      <c r="I127" s="32" t="str">
        <f t="shared" si="84"/>
        <v/>
      </c>
      <c r="J127" s="32" t="str">
        <f t="shared" si="94"/>
        <v>#DIV/0!</v>
      </c>
      <c r="K127" s="36"/>
      <c r="L127" s="20"/>
      <c r="M127" s="34" t="str">
        <f t="shared" si="92"/>
        <v>12/12/2019</v>
      </c>
      <c r="N127" s="30" t="str">
        <f t="shared" si="85"/>
        <v>Thursday</v>
      </c>
      <c r="O127" s="31"/>
      <c r="P127" s="32"/>
      <c r="Q127" s="32"/>
      <c r="R127" s="32"/>
      <c r="S127" s="32" t="str">
        <f t="shared" si="86"/>
        <v>0</v>
      </c>
      <c r="T127" s="32" t="str">
        <f t="shared" si="87"/>
        <v/>
      </c>
      <c r="U127" s="32" t="str">
        <f t="shared" si="95"/>
        <v>#DIV/0!</v>
      </c>
      <c r="V127" s="36"/>
      <c r="W127" s="20"/>
      <c r="X127" s="34" t="str">
        <f t="shared" si="93"/>
        <v>1/12/2020</v>
      </c>
      <c r="Y127" s="30" t="str">
        <f t="shared" si="88"/>
        <v>Sunday</v>
      </c>
      <c r="Z127" s="31"/>
      <c r="AA127" s="32"/>
      <c r="AB127" s="32"/>
      <c r="AC127" s="32"/>
      <c r="AD127" s="32" t="str">
        <f t="shared" si="89"/>
        <v>0</v>
      </c>
      <c r="AE127" s="32" t="str">
        <f t="shared" si="90"/>
        <v/>
      </c>
      <c r="AF127" s="32" t="str">
        <f t="shared" si="96"/>
        <v>#DIV/0!</v>
      </c>
      <c r="AG127" s="36"/>
    </row>
    <row r="128" ht="19.5" customHeight="1">
      <c r="A128" s="20"/>
      <c r="B128" s="34" t="str">
        <f t="shared" si="91"/>
        <v>11/13/2019</v>
      </c>
      <c r="C128" s="30" t="str">
        <f t="shared" si="82"/>
        <v>Wednesday</v>
      </c>
      <c r="D128" s="31"/>
      <c r="E128" s="32"/>
      <c r="F128" s="32"/>
      <c r="G128" s="32"/>
      <c r="H128" s="32" t="str">
        <f t="shared" si="83"/>
        <v>0</v>
      </c>
      <c r="I128" s="32" t="str">
        <f t="shared" si="84"/>
        <v/>
      </c>
      <c r="J128" s="32" t="str">
        <f t="shared" si="94"/>
        <v>#DIV/0!</v>
      </c>
      <c r="K128" s="36"/>
      <c r="L128" s="20"/>
      <c r="M128" s="34" t="str">
        <f t="shared" si="92"/>
        <v>12/13/2019</v>
      </c>
      <c r="N128" s="30" t="str">
        <f t="shared" si="85"/>
        <v>Friday</v>
      </c>
      <c r="O128" s="31"/>
      <c r="P128" s="32"/>
      <c r="Q128" s="32"/>
      <c r="R128" s="32"/>
      <c r="S128" s="32" t="str">
        <f t="shared" si="86"/>
        <v>0</v>
      </c>
      <c r="T128" s="32" t="str">
        <f t="shared" si="87"/>
        <v/>
      </c>
      <c r="U128" s="32" t="str">
        <f t="shared" si="95"/>
        <v>#DIV/0!</v>
      </c>
      <c r="V128" s="36"/>
      <c r="W128" s="20"/>
      <c r="X128" s="34" t="str">
        <f t="shared" si="93"/>
        <v>1/13/2020</v>
      </c>
      <c r="Y128" s="30" t="str">
        <f t="shared" si="88"/>
        <v>Monday</v>
      </c>
      <c r="Z128" s="31"/>
      <c r="AA128" s="32"/>
      <c r="AB128" s="32"/>
      <c r="AC128" s="32"/>
      <c r="AD128" s="32" t="str">
        <f t="shared" si="89"/>
        <v>0</v>
      </c>
      <c r="AE128" s="32" t="str">
        <f t="shared" si="90"/>
        <v/>
      </c>
      <c r="AF128" s="32" t="str">
        <f t="shared" si="96"/>
        <v>#DIV/0!</v>
      </c>
      <c r="AG128" s="36"/>
    </row>
    <row r="129" ht="19.5" customHeight="1">
      <c r="A129" s="20"/>
      <c r="B129" s="34" t="str">
        <f t="shared" si="91"/>
        <v>11/14/2019</v>
      </c>
      <c r="C129" s="30" t="str">
        <f t="shared" si="82"/>
        <v>Thursday</v>
      </c>
      <c r="D129" s="31"/>
      <c r="E129" s="32"/>
      <c r="F129" s="32"/>
      <c r="G129" s="32"/>
      <c r="H129" s="32" t="str">
        <f t="shared" si="83"/>
        <v>0</v>
      </c>
      <c r="I129" s="32" t="str">
        <f t="shared" si="84"/>
        <v/>
      </c>
      <c r="J129" s="32" t="str">
        <f t="shared" si="94"/>
        <v>#DIV/0!</v>
      </c>
      <c r="K129" s="36"/>
      <c r="L129" s="20"/>
      <c r="M129" s="34" t="str">
        <f t="shared" si="92"/>
        <v>12/14/2019</v>
      </c>
      <c r="N129" s="30" t="str">
        <f t="shared" si="85"/>
        <v>Saturday</v>
      </c>
      <c r="O129" s="31"/>
      <c r="P129" s="32"/>
      <c r="Q129" s="32"/>
      <c r="R129" s="32"/>
      <c r="S129" s="32" t="str">
        <f t="shared" si="86"/>
        <v>0</v>
      </c>
      <c r="T129" s="32" t="str">
        <f t="shared" si="87"/>
        <v/>
      </c>
      <c r="U129" s="32" t="str">
        <f t="shared" si="95"/>
        <v>#DIV/0!</v>
      </c>
      <c r="V129" s="36"/>
      <c r="W129" s="20"/>
      <c r="X129" s="34" t="str">
        <f t="shared" si="93"/>
        <v>1/14/2020</v>
      </c>
      <c r="Y129" s="30" t="str">
        <f t="shared" si="88"/>
        <v>Tuesday</v>
      </c>
      <c r="Z129" s="31"/>
      <c r="AA129" s="32"/>
      <c r="AB129" s="32"/>
      <c r="AC129" s="32"/>
      <c r="AD129" s="32" t="str">
        <f t="shared" si="89"/>
        <v>0</v>
      </c>
      <c r="AE129" s="32" t="str">
        <f t="shared" si="90"/>
        <v/>
      </c>
      <c r="AF129" s="32" t="str">
        <f t="shared" si="96"/>
        <v>#DIV/0!</v>
      </c>
      <c r="AG129" s="36"/>
    </row>
    <row r="130" ht="19.5" customHeight="1">
      <c r="A130" s="20"/>
      <c r="B130" s="34" t="str">
        <f t="shared" si="91"/>
        <v>11/15/2019</v>
      </c>
      <c r="C130" s="30" t="str">
        <f t="shared" si="82"/>
        <v>Friday</v>
      </c>
      <c r="D130" s="31"/>
      <c r="E130" s="32"/>
      <c r="F130" s="32"/>
      <c r="G130" s="32"/>
      <c r="H130" s="32" t="str">
        <f t="shared" si="83"/>
        <v>0</v>
      </c>
      <c r="I130" s="32" t="str">
        <f t="shared" si="84"/>
        <v/>
      </c>
      <c r="J130" s="32" t="str">
        <f t="shared" si="94"/>
        <v>#DIV/0!</v>
      </c>
      <c r="K130" s="36"/>
      <c r="L130" s="20"/>
      <c r="M130" s="34" t="str">
        <f t="shared" si="92"/>
        <v>12/15/2019</v>
      </c>
      <c r="N130" s="30" t="str">
        <f t="shared" si="85"/>
        <v>Sunday</v>
      </c>
      <c r="O130" s="31"/>
      <c r="P130" s="32"/>
      <c r="Q130" s="32"/>
      <c r="R130" s="32"/>
      <c r="S130" s="32" t="str">
        <f t="shared" si="86"/>
        <v>0</v>
      </c>
      <c r="T130" s="32" t="str">
        <f t="shared" si="87"/>
        <v/>
      </c>
      <c r="U130" s="32" t="str">
        <f t="shared" si="95"/>
        <v>#DIV/0!</v>
      </c>
      <c r="V130" s="36"/>
      <c r="W130" s="20"/>
      <c r="X130" s="34" t="str">
        <f t="shared" si="93"/>
        <v>1/15/2020</v>
      </c>
      <c r="Y130" s="30" t="str">
        <f t="shared" si="88"/>
        <v>Wednesday</v>
      </c>
      <c r="Z130" s="31"/>
      <c r="AA130" s="32"/>
      <c r="AB130" s="32"/>
      <c r="AC130" s="32"/>
      <c r="AD130" s="32" t="str">
        <f t="shared" si="89"/>
        <v>0</v>
      </c>
      <c r="AE130" s="32" t="str">
        <f t="shared" si="90"/>
        <v/>
      </c>
      <c r="AF130" s="32" t="str">
        <f t="shared" si="96"/>
        <v>#DIV/0!</v>
      </c>
      <c r="AG130" s="36"/>
    </row>
    <row r="131" ht="19.5" customHeight="1">
      <c r="A131" s="20"/>
      <c r="B131" s="34" t="str">
        <f t="shared" si="91"/>
        <v>11/16/2019</v>
      </c>
      <c r="C131" s="30" t="str">
        <f t="shared" si="82"/>
        <v>Saturday</v>
      </c>
      <c r="D131" s="31"/>
      <c r="E131" s="32"/>
      <c r="F131" s="32"/>
      <c r="G131" s="32"/>
      <c r="H131" s="32" t="str">
        <f t="shared" si="83"/>
        <v>0</v>
      </c>
      <c r="I131" s="32" t="str">
        <f t="shared" si="84"/>
        <v/>
      </c>
      <c r="J131" s="32" t="str">
        <f t="shared" si="94"/>
        <v>#DIV/0!</v>
      </c>
      <c r="K131" s="36"/>
      <c r="L131" s="20"/>
      <c r="M131" s="34" t="str">
        <f t="shared" si="92"/>
        <v>12/16/2019</v>
      </c>
      <c r="N131" s="30" t="str">
        <f t="shared" si="85"/>
        <v>Monday</v>
      </c>
      <c r="O131" s="31"/>
      <c r="P131" s="32"/>
      <c r="Q131" s="32"/>
      <c r="R131" s="32"/>
      <c r="S131" s="32" t="str">
        <f t="shared" si="86"/>
        <v>0</v>
      </c>
      <c r="T131" s="32" t="str">
        <f t="shared" si="87"/>
        <v/>
      </c>
      <c r="U131" s="32" t="str">
        <f t="shared" si="95"/>
        <v>#DIV/0!</v>
      </c>
      <c r="V131" s="36"/>
      <c r="W131" s="20"/>
      <c r="X131" s="34" t="str">
        <f t="shared" si="93"/>
        <v>1/16/2020</v>
      </c>
      <c r="Y131" s="30" t="str">
        <f t="shared" si="88"/>
        <v>Thursday</v>
      </c>
      <c r="Z131" s="31"/>
      <c r="AA131" s="32"/>
      <c r="AB131" s="32"/>
      <c r="AC131" s="32"/>
      <c r="AD131" s="32" t="str">
        <f t="shared" si="89"/>
        <v>0</v>
      </c>
      <c r="AE131" s="32" t="str">
        <f t="shared" si="90"/>
        <v/>
      </c>
      <c r="AF131" s="32" t="str">
        <f t="shared" si="96"/>
        <v>#DIV/0!</v>
      </c>
      <c r="AG131" s="36"/>
    </row>
    <row r="132" ht="19.5" customHeight="1">
      <c r="A132" s="20"/>
      <c r="B132" s="34" t="str">
        <f t="shared" si="91"/>
        <v>11/17/2019</v>
      </c>
      <c r="C132" s="30" t="str">
        <f t="shared" si="82"/>
        <v>Sunday</v>
      </c>
      <c r="D132" s="31"/>
      <c r="E132" s="32"/>
      <c r="F132" s="32"/>
      <c r="G132" s="32"/>
      <c r="H132" s="32" t="str">
        <f t="shared" si="83"/>
        <v>0</v>
      </c>
      <c r="I132" s="32" t="str">
        <f t="shared" si="84"/>
        <v/>
      </c>
      <c r="J132" s="32" t="str">
        <f t="shared" si="94"/>
        <v>#DIV/0!</v>
      </c>
      <c r="K132" s="36"/>
      <c r="L132" s="20"/>
      <c r="M132" s="34" t="str">
        <f t="shared" si="92"/>
        <v>12/17/2019</v>
      </c>
      <c r="N132" s="30" t="str">
        <f t="shared" si="85"/>
        <v>Tuesday</v>
      </c>
      <c r="O132" s="31"/>
      <c r="P132" s="32"/>
      <c r="Q132" s="32"/>
      <c r="R132" s="32"/>
      <c r="S132" s="32" t="str">
        <f t="shared" si="86"/>
        <v>0</v>
      </c>
      <c r="T132" s="32" t="str">
        <f t="shared" si="87"/>
        <v/>
      </c>
      <c r="U132" s="32" t="str">
        <f t="shared" si="95"/>
        <v>#DIV/0!</v>
      </c>
      <c r="V132" s="36"/>
      <c r="W132" s="20"/>
      <c r="X132" s="34" t="str">
        <f t="shared" si="93"/>
        <v>1/17/2020</v>
      </c>
      <c r="Y132" s="30" t="str">
        <f t="shared" si="88"/>
        <v>Friday</v>
      </c>
      <c r="Z132" s="31"/>
      <c r="AA132" s="32"/>
      <c r="AB132" s="32"/>
      <c r="AC132" s="32"/>
      <c r="AD132" s="32" t="str">
        <f t="shared" si="89"/>
        <v>0</v>
      </c>
      <c r="AE132" s="32" t="str">
        <f t="shared" si="90"/>
        <v/>
      </c>
      <c r="AF132" s="32" t="str">
        <f t="shared" si="96"/>
        <v>#DIV/0!</v>
      </c>
      <c r="AG132" s="36"/>
    </row>
    <row r="133" ht="19.5" customHeight="1">
      <c r="A133" s="20"/>
      <c r="B133" s="34" t="str">
        <f t="shared" si="91"/>
        <v>11/18/2019</v>
      </c>
      <c r="C133" s="30" t="str">
        <f t="shared" si="82"/>
        <v>Monday</v>
      </c>
      <c r="D133" s="31"/>
      <c r="E133" s="32"/>
      <c r="F133" s="32"/>
      <c r="G133" s="32"/>
      <c r="H133" s="32" t="str">
        <f t="shared" si="83"/>
        <v>0</v>
      </c>
      <c r="I133" s="32" t="str">
        <f t="shared" si="84"/>
        <v/>
      </c>
      <c r="J133" s="32" t="str">
        <f t="shared" si="94"/>
        <v>#DIV/0!</v>
      </c>
      <c r="K133" s="36"/>
      <c r="L133" s="20"/>
      <c r="M133" s="34" t="str">
        <f t="shared" si="92"/>
        <v>12/18/2019</v>
      </c>
      <c r="N133" s="30" t="str">
        <f t="shared" si="85"/>
        <v>Wednesday</v>
      </c>
      <c r="O133" s="31"/>
      <c r="P133" s="32"/>
      <c r="Q133" s="32"/>
      <c r="R133" s="32"/>
      <c r="S133" s="32" t="str">
        <f t="shared" si="86"/>
        <v>0</v>
      </c>
      <c r="T133" s="32" t="str">
        <f t="shared" si="87"/>
        <v/>
      </c>
      <c r="U133" s="32" t="str">
        <f t="shared" si="95"/>
        <v>#DIV/0!</v>
      </c>
      <c r="V133" s="36"/>
      <c r="W133" s="20"/>
      <c r="X133" s="34" t="str">
        <f t="shared" si="93"/>
        <v>1/18/2020</v>
      </c>
      <c r="Y133" s="30" t="str">
        <f t="shared" si="88"/>
        <v>Saturday</v>
      </c>
      <c r="Z133" s="31"/>
      <c r="AA133" s="32"/>
      <c r="AB133" s="32"/>
      <c r="AC133" s="32"/>
      <c r="AD133" s="32" t="str">
        <f t="shared" si="89"/>
        <v>0</v>
      </c>
      <c r="AE133" s="32" t="str">
        <f t="shared" si="90"/>
        <v/>
      </c>
      <c r="AF133" s="32" t="str">
        <f t="shared" si="96"/>
        <v>#DIV/0!</v>
      </c>
      <c r="AG133" s="36"/>
    </row>
    <row r="134" ht="19.5" customHeight="1">
      <c r="A134" s="20"/>
      <c r="B134" s="34" t="str">
        <f t="shared" si="91"/>
        <v>11/19/2019</v>
      </c>
      <c r="C134" s="30" t="str">
        <f t="shared" si="82"/>
        <v>Tuesday</v>
      </c>
      <c r="D134" s="31"/>
      <c r="E134" s="32"/>
      <c r="F134" s="32"/>
      <c r="G134" s="32"/>
      <c r="H134" s="32" t="str">
        <f t="shared" si="83"/>
        <v>0</v>
      </c>
      <c r="I134" s="32" t="str">
        <f t="shared" si="84"/>
        <v/>
      </c>
      <c r="J134" s="32" t="str">
        <f t="shared" si="94"/>
        <v>#DIV/0!</v>
      </c>
      <c r="K134" s="36"/>
      <c r="L134" s="20"/>
      <c r="M134" s="34" t="str">
        <f t="shared" si="92"/>
        <v>12/19/2019</v>
      </c>
      <c r="N134" s="30" t="str">
        <f t="shared" si="85"/>
        <v>Thursday</v>
      </c>
      <c r="O134" s="31"/>
      <c r="P134" s="32"/>
      <c r="Q134" s="32"/>
      <c r="R134" s="32"/>
      <c r="S134" s="32" t="str">
        <f t="shared" si="86"/>
        <v>0</v>
      </c>
      <c r="T134" s="32" t="str">
        <f t="shared" si="87"/>
        <v/>
      </c>
      <c r="U134" s="32" t="str">
        <f t="shared" si="95"/>
        <v>#DIV/0!</v>
      </c>
      <c r="V134" s="36"/>
      <c r="W134" s="20"/>
      <c r="X134" s="34" t="str">
        <f t="shared" si="93"/>
        <v>1/19/2020</v>
      </c>
      <c r="Y134" s="30" t="str">
        <f t="shared" si="88"/>
        <v>Sunday</v>
      </c>
      <c r="Z134" s="31"/>
      <c r="AA134" s="32"/>
      <c r="AB134" s="32"/>
      <c r="AC134" s="32"/>
      <c r="AD134" s="32" t="str">
        <f t="shared" si="89"/>
        <v>0</v>
      </c>
      <c r="AE134" s="32" t="str">
        <f t="shared" si="90"/>
        <v/>
      </c>
      <c r="AF134" s="32" t="str">
        <f t="shared" si="96"/>
        <v>#DIV/0!</v>
      </c>
      <c r="AG134" s="36"/>
    </row>
    <row r="135" ht="19.5" customHeight="1">
      <c r="A135" s="20"/>
      <c r="B135" s="34" t="str">
        <f t="shared" si="91"/>
        <v>11/20/2019</v>
      </c>
      <c r="C135" s="30" t="str">
        <f t="shared" si="82"/>
        <v>Wednesday</v>
      </c>
      <c r="D135" s="31"/>
      <c r="E135" s="32"/>
      <c r="F135" s="32"/>
      <c r="G135" s="32"/>
      <c r="H135" s="32" t="str">
        <f t="shared" si="83"/>
        <v>0</v>
      </c>
      <c r="I135" s="32" t="str">
        <f t="shared" si="84"/>
        <v/>
      </c>
      <c r="J135" s="32" t="str">
        <f t="shared" si="94"/>
        <v>#DIV/0!</v>
      </c>
      <c r="K135" s="36"/>
      <c r="L135" s="20"/>
      <c r="M135" s="34" t="str">
        <f t="shared" si="92"/>
        <v>12/20/2019</v>
      </c>
      <c r="N135" s="30" t="str">
        <f t="shared" si="85"/>
        <v>Friday</v>
      </c>
      <c r="O135" s="31"/>
      <c r="P135" s="32"/>
      <c r="Q135" s="32"/>
      <c r="R135" s="32"/>
      <c r="S135" s="32" t="str">
        <f t="shared" si="86"/>
        <v>0</v>
      </c>
      <c r="T135" s="32" t="str">
        <f t="shared" si="87"/>
        <v/>
      </c>
      <c r="U135" s="32" t="str">
        <f t="shared" si="95"/>
        <v>#DIV/0!</v>
      </c>
      <c r="V135" s="36"/>
      <c r="W135" s="20"/>
      <c r="X135" s="34" t="str">
        <f t="shared" si="93"/>
        <v>1/20/2020</v>
      </c>
      <c r="Y135" s="30" t="str">
        <f t="shared" si="88"/>
        <v>Monday</v>
      </c>
      <c r="Z135" s="31"/>
      <c r="AA135" s="32"/>
      <c r="AB135" s="32"/>
      <c r="AC135" s="32"/>
      <c r="AD135" s="32" t="str">
        <f t="shared" si="89"/>
        <v>0</v>
      </c>
      <c r="AE135" s="32" t="str">
        <f t="shared" si="90"/>
        <v/>
      </c>
      <c r="AF135" s="32" t="str">
        <f t="shared" si="96"/>
        <v>#DIV/0!</v>
      </c>
      <c r="AG135" s="36"/>
    </row>
    <row r="136" ht="19.5" customHeight="1">
      <c r="A136" s="20"/>
      <c r="B136" s="34" t="str">
        <f t="shared" si="91"/>
        <v>11/21/2019</v>
      </c>
      <c r="C136" s="30" t="str">
        <f t="shared" si="82"/>
        <v>Thursday</v>
      </c>
      <c r="D136" s="31"/>
      <c r="E136" s="32"/>
      <c r="F136" s="32"/>
      <c r="G136" s="32"/>
      <c r="H136" s="32" t="str">
        <f t="shared" si="83"/>
        <v>0</v>
      </c>
      <c r="I136" s="32" t="str">
        <f t="shared" si="84"/>
        <v/>
      </c>
      <c r="J136" s="32" t="str">
        <f t="shared" si="94"/>
        <v>#DIV/0!</v>
      </c>
      <c r="K136" s="36"/>
      <c r="L136" s="20"/>
      <c r="M136" s="34" t="str">
        <f t="shared" si="92"/>
        <v>12/21/2019</v>
      </c>
      <c r="N136" s="30" t="str">
        <f t="shared" si="85"/>
        <v>Saturday</v>
      </c>
      <c r="O136" s="31"/>
      <c r="P136" s="32"/>
      <c r="Q136" s="32"/>
      <c r="R136" s="32"/>
      <c r="S136" s="32" t="str">
        <f t="shared" si="86"/>
        <v>0</v>
      </c>
      <c r="T136" s="32" t="str">
        <f t="shared" si="87"/>
        <v/>
      </c>
      <c r="U136" s="32" t="str">
        <f t="shared" si="95"/>
        <v>#DIV/0!</v>
      </c>
      <c r="V136" s="36"/>
      <c r="W136" s="20"/>
      <c r="X136" s="34" t="str">
        <f t="shared" si="93"/>
        <v>1/21/2020</v>
      </c>
      <c r="Y136" s="30" t="str">
        <f t="shared" si="88"/>
        <v>Tuesday</v>
      </c>
      <c r="Z136" s="31"/>
      <c r="AA136" s="32"/>
      <c r="AB136" s="32"/>
      <c r="AC136" s="32"/>
      <c r="AD136" s="32" t="str">
        <f t="shared" si="89"/>
        <v>0</v>
      </c>
      <c r="AE136" s="32" t="str">
        <f t="shared" si="90"/>
        <v/>
      </c>
      <c r="AF136" s="32" t="str">
        <f t="shared" si="96"/>
        <v>#DIV/0!</v>
      </c>
      <c r="AG136" s="36"/>
    </row>
    <row r="137" ht="19.5" customHeight="1">
      <c r="A137" s="20"/>
      <c r="B137" s="34" t="str">
        <f t="shared" si="91"/>
        <v>11/22/2019</v>
      </c>
      <c r="C137" s="30" t="str">
        <f t="shared" si="82"/>
        <v>Friday</v>
      </c>
      <c r="D137" s="31"/>
      <c r="E137" s="32"/>
      <c r="F137" s="32"/>
      <c r="G137" s="32"/>
      <c r="H137" s="32" t="str">
        <f t="shared" si="83"/>
        <v>0</v>
      </c>
      <c r="I137" s="32" t="str">
        <f t="shared" si="84"/>
        <v/>
      </c>
      <c r="J137" s="32" t="str">
        <f t="shared" si="94"/>
        <v>#DIV/0!</v>
      </c>
      <c r="K137" s="36"/>
      <c r="L137" s="20"/>
      <c r="M137" s="34" t="str">
        <f t="shared" si="92"/>
        <v>12/22/2019</v>
      </c>
      <c r="N137" s="30" t="str">
        <f t="shared" si="85"/>
        <v>Sunday</v>
      </c>
      <c r="O137" s="31"/>
      <c r="P137" s="32"/>
      <c r="Q137" s="32"/>
      <c r="R137" s="32"/>
      <c r="S137" s="32" t="str">
        <f t="shared" si="86"/>
        <v>0</v>
      </c>
      <c r="T137" s="32" t="str">
        <f t="shared" si="87"/>
        <v/>
      </c>
      <c r="U137" s="32" t="str">
        <f t="shared" si="95"/>
        <v>#DIV/0!</v>
      </c>
      <c r="V137" s="36"/>
      <c r="W137" s="20"/>
      <c r="X137" s="34" t="str">
        <f t="shared" si="93"/>
        <v>1/22/2020</v>
      </c>
      <c r="Y137" s="30" t="str">
        <f t="shared" si="88"/>
        <v>Wednesday</v>
      </c>
      <c r="Z137" s="31"/>
      <c r="AA137" s="32"/>
      <c r="AB137" s="32"/>
      <c r="AC137" s="32"/>
      <c r="AD137" s="32" t="str">
        <f t="shared" si="89"/>
        <v>0</v>
      </c>
      <c r="AE137" s="32" t="str">
        <f t="shared" si="90"/>
        <v/>
      </c>
      <c r="AF137" s="32" t="str">
        <f t="shared" si="96"/>
        <v>#DIV/0!</v>
      </c>
      <c r="AG137" s="36"/>
    </row>
    <row r="138" ht="19.5" customHeight="1">
      <c r="A138" s="20"/>
      <c r="B138" s="34" t="str">
        <f t="shared" si="91"/>
        <v>11/23/2019</v>
      </c>
      <c r="C138" s="30" t="str">
        <f t="shared" si="82"/>
        <v>Saturday</v>
      </c>
      <c r="D138" s="31"/>
      <c r="E138" s="32"/>
      <c r="F138" s="32"/>
      <c r="G138" s="32"/>
      <c r="H138" s="32" t="str">
        <f t="shared" si="83"/>
        <v>0</v>
      </c>
      <c r="I138" s="32" t="str">
        <f t="shared" si="84"/>
        <v/>
      </c>
      <c r="J138" s="32" t="str">
        <f t="shared" si="94"/>
        <v>#DIV/0!</v>
      </c>
      <c r="K138" s="36"/>
      <c r="L138" s="20"/>
      <c r="M138" s="34" t="str">
        <f t="shared" si="92"/>
        <v>12/23/2019</v>
      </c>
      <c r="N138" s="30" t="str">
        <f t="shared" si="85"/>
        <v>Monday</v>
      </c>
      <c r="O138" s="31"/>
      <c r="P138" s="32"/>
      <c r="Q138" s="32"/>
      <c r="R138" s="32"/>
      <c r="S138" s="32" t="str">
        <f t="shared" si="86"/>
        <v>0</v>
      </c>
      <c r="T138" s="32" t="str">
        <f t="shared" si="87"/>
        <v/>
      </c>
      <c r="U138" s="32" t="str">
        <f t="shared" si="95"/>
        <v>#DIV/0!</v>
      </c>
      <c r="V138" s="36"/>
      <c r="W138" s="20"/>
      <c r="X138" s="34" t="str">
        <f t="shared" si="93"/>
        <v>1/23/2020</v>
      </c>
      <c r="Y138" s="30" t="str">
        <f t="shared" si="88"/>
        <v>Thursday</v>
      </c>
      <c r="Z138" s="31"/>
      <c r="AA138" s="32"/>
      <c r="AB138" s="32"/>
      <c r="AC138" s="32"/>
      <c r="AD138" s="32" t="str">
        <f t="shared" si="89"/>
        <v>0</v>
      </c>
      <c r="AE138" s="32" t="str">
        <f t="shared" si="90"/>
        <v/>
      </c>
      <c r="AF138" s="32" t="str">
        <f t="shared" si="96"/>
        <v>#DIV/0!</v>
      </c>
      <c r="AG138" s="36"/>
    </row>
    <row r="139" ht="19.5" customHeight="1">
      <c r="A139" s="20"/>
      <c r="B139" s="34" t="str">
        <f t="shared" si="91"/>
        <v>11/24/2019</v>
      </c>
      <c r="C139" s="30" t="str">
        <f t="shared" si="82"/>
        <v>Sunday</v>
      </c>
      <c r="D139" s="31"/>
      <c r="E139" s="32"/>
      <c r="F139" s="32"/>
      <c r="G139" s="32"/>
      <c r="H139" s="32" t="str">
        <f t="shared" si="83"/>
        <v>0</v>
      </c>
      <c r="I139" s="32" t="str">
        <f t="shared" si="84"/>
        <v/>
      </c>
      <c r="J139" s="32" t="str">
        <f t="shared" si="94"/>
        <v>#DIV/0!</v>
      </c>
      <c r="K139" s="36"/>
      <c r="L139" s="20"/>
      <c r="M139" s="34" t="str">
        <f t="shared" si="92"/>
        <v>12/24/2019</v>
      </c>
      <c r="N139" s="30" t="str">
        <f t="shared" si="85"/>
        <v>Tuesday</v>
      </c>
      <c r="O139" s="31"/>
      <c r="P139" s="32"/>
      <c r="Q139" s="32"/>
      <c r="R139" s="32"/>
      <c r="S139" s="32" t="str">
        <f t="shared" si="86"/>
        <v>0</v>
      </c>
      <c r="T139" s="32" t="str">
        <f t="shared" si="87"/>
        <v/>
      </c>
      <c r="U139" s="32" t="str">
        <f t="shared" si="95"/>
        <v>#DIV/0!</v>
      </c>
      <c r="V139" s="36"/>
      <c r="W139" s="20"/>
      <c r="X139" s="34" t="str">
        <f t="shared" si="93"/>
        <v>1/24/2020</v>
      </c>
      <c r="Y139" s="30" t="str">
        <f t="shared" si="88"/>
        <v>Friday</v>
      </c>
      <c r="Z139" s="31"/>
      <c r="AA139" s="32"/>
      <c r="AB139" s="32"/>
      <c r="AC139" s="32"/>
      <c r="AD139" s="32" t="str">
        <f t="shared" si="89"/>
        <v>0</v>
      </c>
      <c r="AE139" s="32" t="str">
        <f t="shared" si="90"/>
        <v/>
      </c>
      <c r="AF139" s="32" t="str">
        <f t="shared" si="96"/>
        <v>#DIV/0!</v>
      </c>
      <c r="AG139" s="36"/>
    </row>
    <row r="140" ht="19.5" customHeight="1">
      <c r="A140" s="20"/>
      <c r="B140" s="34" t="str">
        <f t="shared" si="91"/>
        <v>11/25/2019</v>
      </c>
      <c r="C140" s="30" t="str">
        <f t="shared" si="82"/>
        <v>Monday</v>
      </c>
      <c r="D140" s="31"/>
      <c r="E140" s="32"/>
      <c r="F140" s="32"/>
      <c r="G140" s="32"/>
      <c r="H140" s="32" t="str">
        <f t="shared" si="83"/>
        <v>0</v>
      </c>
      <c r="I140" s="32" t="str">
        <f t="shared" si="84"/>
        <v/>
      </c>
      <c r="J140" s="32" t="str">
        <f t="shared" si="94"/>
        <v>#DIV/0!</v>
      </c>
      <c r="K140" s="36"/>
      <c r="L140" s="20"/>
      <c r="M140" s="34" t="str">
        <f t="shared" si="92"/>
        <v>12/25/2019</v>
      </c>
      <c r="N140" s="30" t="str">
        <f t="shared" si="85"/>
        <v>Wednesday</v>
      </c>
      <c r="O140" s="31"/>
      <c r="P140" s="32"/>
      <c r="Q140" s="32"/>
      <c r="R140" s="32"/>
      <c r="S140" s="32" t="str">
        <f t="shared" si="86"/>
        <v>0</v>
      </c>
      <c r="T140" s="32" t="str">
        <f t="shared" si="87"/>
        <v/>
      </c>
      <c r="U140" s="32" t="str">
        <f t="shared" si="95"/>
        <v>#DIV/0!</v>
      </c>
      <c r="V140" s="36"/>
      <c r="W140" s="20"/>
      <c r="X140" s="34" t="str">
        <f t="shared" si="93"/>
        <v>1/25/2020</v>
      </c>
      <c r="Y140" s="30" t="str">
        <f t="shared" si="88"/>
        <v>Saturday</v>
      </c>
      <c r="Z140" s="31"/>
      <c r="AA140" s="32"/>
      <c r="AB140" s="32"/>
      <c r="AC140" s="32"/>
      <c r="AD140" s="32" t="str">
        <f t="shared" si="89"/>
        <v>0</v>
      </c>
      <c r="AE140" s="32" t="str">
        <f t="shared" si="90"/>
        <v/>
      </c>
      <c r="AF140" s="32" t="str">
        <f t="shared" si="96"/>
        <v>#DIV/0!</v>
      </c>
      <c r="AG140" s="36"/>
    </row>
    <row r="141" ht="19.5" customHeight="1">
      <c r="A141" s="20"/>
      <c r="B141" s="34" t="str">
        <f t="shared" si="91"/>
        <v>11/26/2019</v>
      </c>
      <c r="C141" s="30" t="str">
        <f t="shared" si="82"/>
        <v>Tuesday</v>
      </c>
      <c r="D141" s="31"/>
      <c r="E141" s="32"/>
      <c r="F141" s="32"/>
      <c r="G141" s="32"/>
      <c r="H141" s="32" t="str">
        <f t="shared" si="83"/>
        <v>0</v>
      </c>
      <c r="I141" s="32" t="str">
        <f t="shared" si="84"/>
        <v/>
      </c>
      <c r="J141" s="32" t="str">
        <f t="shared" si="94"/>
        <v>#DIV/0!</v>
      </c>
      <c r="K141" s="36"/>
      <c r="L141" s="20"/>
      <c r="M141" s="34" t="str">
        <f t="shared" si="92"/>
        <v>12/26/2019</v>
      </c>
      <c r="N141" s="30" t="str">
        <f t="shared" si="85"/>
        <v>Thursday</v>
      </c>
      <c r="O141" s="31"/>
      <c r="P141" s="32"/>
      <c r="Q141" s="32"/>
      <c r="R141" s="32"/>
      <c r="S141" s="32" t="str">
        <f t="shared" si="86"/>
        <v>0</v>
      </c>
      <c r="T141" s="32" t="str">
        <f t="shared" si="87"/>
        <v/>
      </c>
      <c r="U141" s="32" t="str">
        <f t="shared" si="95"/>
        <v>#DIV/0!</v>
      </c>
      <c r="V141" s="36"/>
      <c r="W141" s="20"/>
      <c r="X141" s="34" t="str">
        <f t="shared" si="93"/>
        <v>1/26/2020</v>
      </c>
      <c r="Y141" s="30" t="str">
        <f t="shared" si="88"/>
        <v>Sunday</v>
      </c>
      <c r="Z141" s="31"/>
      <c r="AA141" s="32"/>
      <c r="AB141" s="32"/>
      <c r="AC141" s="32"/>
      <c r="AD141" s="32" t="str">
        <f t="shared" si="89"/>
        <v>0</v>
      </c>
      <c r="AE141" s="32" t="str">
        <f t="shared" si="90"/>
        <v/>
      </c>
      <c r="AF141" s="32" t="str">
        <f t="shared" si="96"/>
        <v>#DIV/0!</v>
      </c>
      <c r="AG141" s="36"/>
    </row>
    <row r="142" ht="19.5" customHeight="1">
      <c r="A142" s="20"/>
      <c r="B142" s="34" t="str">
        <f t="shared" si="91"/>
        <v>11/27/2019</v>
      </c>
      <c r="C142" s="30" t="str">
        <f t="shared" si="82"/>
        <v>Wednesday</v>
      </c>
      <c r="D142" s="31"/>
      <c r="E142" s="32"/>
      <c r="F142" s="32"/>
      <c r="G142" s="32"/>
      <c r="H142" s="32" t="str">
        <f t="shared" si="83"/>
        <v>0</v>
      </c>
      <c r="I142" s="32" t="str">
        <f t="shared" si="84"/>
        <v/>
      </c>
      <c r="J142" s="32" t="str">
        <f t="shared" si="94"/>
        <v>#DIV/0!</v>
      </c>
      <c r="K142" s="36"/>
      <c r="L142" s="20"/>
      <c r="M142" s="34" t="str">
        <f t="shared" si="92"/>
        <v>12/27/2019</v>
      </c>
      <c r="N142" s="30" t="str">
        <f t="shared" si="85"/>
        <v>Friday</v>
      </c>
      <c r="O142" s="31"/>
      <c r="P142" s="32"/>
      <c r="Q142" s="32"/>
      <c r="R142" s="32"/>
      <c r="S142" s="32" t="str">
        <f t="shared" si="86"/>
        <v>0</v>
      </c>
      <c r="T142" s="32" t="str">
        <f t="shared" si="87"/>
        <v/>
      </c>
      <c r="U142" s="32" t="str">
        <f t="shared" si="95"/>
        <v>#DIV/0!</v>
      </c>
      <c r="V142" s="36"/>
      <c r="W142" s="20"/>
      <c r="X142" s="34" t="str">
        <f t="shared" si="93"/>
        <v>1/27/2020</v>
      </c>
      <c r="Y142" s="30" t="str">
        <f t="shared" si="88"/>
        <v>Monday</v>
      </c>
      <c r="Z142" s="31"/>
      <c r="AA142" s="32"/>
      <c r="AB142" s="32"/>
      <c r="AC142" s="32"/>
      <c r="AD142" s="32" t="str">
        <f t="shared" si="89"/>
        <v>0</v>
      </c>
      <c r="AE142" s="32" t="str">
        <f t="shared" si="90"/>
        <v/>
      </c>
      <c r="AF142" s="32" t="str">
        <f t="shared" si="96"/>
        <v>#DIV/0!</v>
      </c>
      <c r="AG142" s="36"/>
    </row>
    <row r="143" ht="19.5" customHeight="1">
      <c r="A143" s="20"/>
      <c r="B143" s="34" t="str">
        <f t="shared" si="91"/>
        <v>11/28/2019</v>
      </c>
      <c r="C143" s="30" t="str">
        <f t="shared" si="82"/>
        <v>Thursday</v>
      </c>
      <c r="D143" s="31"/>
      <c r="E143" s="32"/>
      <c r="F143" s="32"/>
      <c r="G143" s="32"/>
      <c r="H143" s="32" t="str">
        <f t="shared" si="83"/>
        <v>0</v>
      </c>
      <c r="I143" s="32" t="str">
        <f t="shared" si="84"/>
        <v/>
      </c>
      <c r="J143" s="32" t="str">
        <f t="shared" si="94"/>
        <v>#DIV/0!</v>
      </c>
      <c r="K143" s="36"/>
      <c r="L143" s="20"/>
      <c r="M143" s="34" t="str">
        <f t="shared" si="92"/>
        <v>12/28/2019</v>
      </c>
      <c r="N143" s="30" t="str">
        <f t="shared" si="85"/>
        <v>Saturday</v>
      </c>
      <c r="O143" s="31"/>
      <c r="P143" s="32"/>
      <c r="Q143" s="32"/>
      <c r="R143" s="32"/>
      <c r="S143" s="32" t="str">
        <f t="shared" si="86"/>
        <v>0</v>
      </c>
      <c r="T143" s="32" t="str">
        <f t="shared" si="87"/>
        <v/>
      </c>
      <c r="U143" s="32" t="str">
        <f t="shared" si="95"/>
        <v>#DIV/0!</v>
      </c>
      <c r="V143" s="36"/>
      <c r="W143" s="20"/>
      <c r="X143" s="34" t="str">
        <f t="shared" si="93"/>
        <v>1/28/2020</v>
      </c>
      <c r="Y143" s="30" t="str">
        <f t="shared" si="88"/>
        <v>Tuesday</v>
      </c>
      <c r="Z143" s="31"/>
      <c r="AA143" s="32"/>
      <c r="AB143" s="32"/>
      <c r="AC143" s="32"/>
      <c r="AD143" s="32" t="str">
        <f t="shared" si="89"/>
        <v>0</v>
      </c>
      <c r="AE143" s="32" t="str">
        <f t="shared" si="90"/>
        <v/>
      </c>
      <c r="AF143" s="32" t="str">
        <f t="shared" si="96"/>
        <v>#DIV/0!</v>
      </c>
      <c r="AG143" s="36"/>
    </row>
    <row r="144" ht="19.5" customHeight="1">
      <c r="A144" s="20"/>
      <c r="B144" s="35" t="str">
        <f t="shared" ref="B144:B146" si="97">IF(B143&lt;&gt;"",IF(MONTH(B143+1)=MONTH(B143),B143+1,""),"")</f>
        <v>11/29/2019</v>
      </c>
      <c r="C144" s="30" t="str">
        <f t="shared" si="82"/>
        <v>Friday</v>
      </c>
      <c r="D144" s="31"/>
      <c r="E144" s="32"/>
      <c r="F144" s="32"/>
      <c r="G144" s="32"/>
      <c r="H144" s="32" t="str">
        <f t="shared" ref="H144:H146" si="98">IF(B144&lt;&gt;"", (E144*9)+(F144*4)+(G144*4),"")</f>
        <v>0</v>
      </c>
      <c r="I144" s="32" t="str">
        <f t="shared" ref="I144:I146" si="99">IF(B144&lt;&gt;"",IF(D144&lt;&gt;0,D144/2.204,""),"")</f>
        <v/>
      </c>
      <c r="J144" s="32" t="str">
        <f t="shared" ref="J144:J146" si="100">IF(B144&lt;&gt;"", AVERAGE(I138:I144),"")</f>
        <v>#DIV/0!</v>
      </c>
      <c r="K144" s="36"/>
      <c r="L144" s="20"/>
      <c r="M144" s="35" t="str">
        <f t="shared" ref="M144:M146" si="101">IF(M143&lt;&gt;"",IF(MONTH(M143+1)=MONTH(M143),M143+1,""),"")</f>
        <v>12/29/2019</v>
      </c>
      <c r="N144" s="30" t="str">
        <f t="shared" si="85"/>
        <v>Sunday</v>
      </c>
      <c r="O144" s="31"/>
      <c r="P144" s="32"/>
      <c r="Q144" s="32"/>
      <c r="R144" s="32"/>
      <c r="S144" s="32" t="str">
        <f t="shared" ref="S144:S146" si="102">IF(M144&lt;&gt;"", (P144*9)+(Q144*4)+(R144*4),"")</f>
        <v>0</v>
      </c>
      <c r="T144" s="32" t="str">
        <f t="shared" ref="T144:T146" si="103">IF(M144&lt;&gt;"",IF(O144&lt;&gt;0,O144/2.204,""),"")</f>
        <v/>
      </c>
      <c r="U144" s="32" t="str">
        <f t="shared" ref="U144:U146" si="104">IF(M144&lt;&gt;"", AVERAGE(T138:T144),"")</f>
        <v>#DIV/0!</v>
      </c>
      <c r="V144" s="36"/>
      <c r="W144" s="20"/>
      <c r="X144" s="35" t="str">
        <f t="shared" ref="X144:X146" si="105">IF(X143&lt;&gt;"",IF(MONTH(X143+1)=MONTH(X143),X143+1,""),"")</f>
        <v>1/29/2020</v>
      </c>
      <c r="Y144" s="30" t="str">
        <f t="shared" si="88"/>
        <v>Wednesday</v>
      </c>
      <c r="Z144" s="31"/>
      <c r="AA144" s="32"/>
      <c r="AB144" s="32"/>
      <c r="AC144" s="32"/>
      <c r="AD144" s="32" t="str">
        <f t="shared" ref="AD144:AD146" si="106">IF(X144&lt;&gt;"", (AA144*9)+(AB144*4)+(AC144*4),"")</f>
        <v>0</v>
      </c>
      <c r="AE144" s="32" t="str">
        <f t="shared" ref="AE144:AE146" si="107">IF(X144&lt;&gt;"",IF(Z144&lt;&gt;0,Z144/2.204,""),"")</f>
        <v/>
      </c>
      <c r="AF144" s="32" t="str">
        <f t="shared" ref="AF144:AF146" si="108">IF(X144&lt;&gt;"", AVERAGE(AE138:AE144),"")</f>
        <v>#DIV/0!</v>
      </c>
      <c r="AG144" s="36"/>
    </row>
    <row r="145" ht="19.5" customHeight="1">
      <c r="A145" s="20"/>
      <c r="B145" s="35" t="str">
        <f t="shared" si="97"/>
        <v>11/30/2019</v>
      </c>
      <c r="C145" s="30" t="str">
        <f t="shared" si="82"/>
        <v>Saturday</v>
      </c>
      <c r="D145" s="31"/>
      <c r="E145" s="32"/>
      <c r="F145" s="32"/>
      <c r="G145" s="32"/>
      <c r="H145" s="32" t="str">
        <f t="shared" si="98"/>
        <v>0</v>
      </c>
      <c r="I145" s="32" t="str">
        <f t="shared" si="99"/>
        <v/>
      </c>
      <c r="J145" s="32" t="str">
        <f t="shared" si="100"/>
        <v>#DIV/0!</v>
      </c>
      <c r="K145" s="36"/>
      <c r="L145" s="20"/>
      <c r="M145" s="35" t="str">
        <f t="shared" si="101"/>
        <v>12/30/2019</v>
      </c>
      <c r="N145" s="30" t="str">
        <f t="shared" si="85"/>
        <v>Monday</v>
      </c>
      <c r="O145" s="31"/>
      <c r="P145" s="32"/>
      <c r="Q145" s="32"/>
      <c r="R145" s="32"/>
      <c r="S145" s="32" t="str">
        <f t="shared" si="102"/>
        <v>0</v>
      </c>
      <c r="T145" s="32" t="str">
        <f t="shared" si="103"/>
        <v/>
      </c>
      <c r="U145" s="32" t="str">
        <f t="shared" si="104"/>
        <v>#DIV/0!</v>
      </c>
      <c r="V145" s="36"/>
      <c r="W145" s="20"/>
      <c r="X145" s="35" t="str">
        <f t="shared" si="105"/>
        <v>1/30/2020</v>
      </c>
      <c r="Y145" s="30" t="str">
        <f t="shared" si="88"/>
        <v>Thursday</v>
      </c>
      <c r="Z145" s="31"/>
      <c r="AA145" s="32"/>
      <c r="AB145" s="32"/>
      <c r="AC145" s="32"/>
      <c r="AD145" s="32" t="str">
        <f t="shared" si="106"/>
        <v>0</v>
      </c>
      <c r="AE145" s="32" t="str">
        <f t="shared" si="107"/>
        <v/>
      </c>
      <c r="AF145" s="32" t="str">
        <f t="shared" si="108"/>
        <v>#DIV/0!</v>
      </c>
      <c r="AG145" s="36"/>
    </row>
    <row r="146" ht="19.5" customHeight="1">
      <c r="A146" s="20"/>
      <c r="B146" s="35" t="str">
        <f t="shared" si="97"/>
        <v/>
      </c>
      <c r="C146" s="30" t="str">
        <f t="shared" si="82"/>
        <v/>
      </c>
      <c r="D146" s="31"/>
      <c r="E146" s="32"/>
      <c r="F146" s="32"/>
      <c r="G146" s="32"/>
      <c r="H146" s="32" t="str">
        <f t="shared" si="98"/>
        <v/>
      </c>
      <c r="I146" s="32" t="str">
        <f t="shared" si="99"/>
        <v/>
      </c>
      <c r="J146" s="32" t="str">
        <f t="shared" si="100"/>
        <v/>
      </c>
      <c r="K146" s="36"/>
      <c r="L146" s="20"/>
      <c r="M146" s="35" t="str">
        <f t="shared" si="101"/>
        <v>12/31/2019</v>
      </c>
      <c r="N146" s="30" t="str">
        <f t="shared" si="85"/>
        <v>Tuesday</v>
      </c>
      <c r="O146" s="31"/>
      <c r="P146" s="32"/>
      <c r="Q146" s="32"/>
      <c r="R146" s="32"/>
      <c r="S146" s="32" t="str">
        <f t="shared" si="102"/>
        <v>0</v>
      </c>
      <c r="T146" s="32" t="str">
        <f t="shared" si="103"/>
        <v/>
      </c>
      <c r="U146" s="32" t="str">
        <f t="shared" si="104"/>
        <v>#DIV/0!</v>
      </c>
      <c r="V146" s="36"/>
      <c r="W146" s="20"/>
      <c r="X146" s="35" t="str">
        <f t="shared" si="105"/>
        <v>1/31/2020</v>
      </c>
      <c r="Y146" s="30" t="str">
        <f t="shared" si="88"/>
        <v>Friday</v>
      </c>
      <c r="Z146" s="31"/>
      <c r="AA146" s="32"/>
      <c r="AB146" s="32"/>
      <c r="AC146" s="32"/>
      <c r="AD146" s="32" t="str">
        <f t="shared" si="106"/>
        <v>0</v>
      </c>
      <c r="AE146" s="32" t="str">
        <f t="shared" si="107"/>
        <v/>
      </c>
      <c r="AF146" s="32" t="str">
        <f t="shared" si="108"/>
        <v>#DIV/0!</v>
      </c>
      <c r="AG146" s="36"/>
    </row>
    <row r="147" ht="19.5" customHeight="1">
      <c r="A147" s="20"/>
      <c r="B147" s="35"/>
      <c r="C147" s="37" t="s">
        <v>16</v>
      </c>
      <c r="D147" s="38" t="str">
        <f>AVERAGE(D116:D146)</f>
        <v>#DIV/0!</v>
      </c>
      <c r="E147" s="39" t="str">
        <f>Z110</f>
        <v>#DIV/0!</v>
      </c>
      <c r="F147" s="32"/>
      <c r="G147" s="37" t="s">
        <v>17</v>
      </c>
      <c r="H147" s="38" t="str">
        <f>AVERAGE(H116:H146)</f>
        <v>0</v>
      </c>
      <c r="I147" s="32"/>
      <c r="J147" s="32"/>
      <c r="K147" s="36"/>
      <c r="L147" s="20"/>
      <c r="M147" s="35"/>
      <c r="N147" s="37" t="s">
        <v>16</v>
      </c>
      <c r="O147" s="38" t="str">
        <f>AVERAGE(O116:O146)</f>
        <v>#DIV/0!</v>
      </c>
      <c r="P147" s="39" t="str">
        <f>D147</f>
        <v>#DIV/0!</v>
      </c>
      <c r="Q147" s="32"/>
      <c r="R147" s="37" t="s">
        <v>17</v>
      </c>
      <c r="S147" s="38" t="str">
        <f>AVERAGE(S116:S146)</f>
        <v>0</v>
      </c>
      <c r="T147" s="32"/>
      <c r="U147" s="32"/>
      <c r="V147" s="36"/>
      <c r="W147" s="20"/>
      <c r="X147" s="35"/>
      <c r="Y147" s="37" t="s">
        <v>16</v>
      </c>
      <c r="Z147" s="38" t="str">
        <f>AVERAGE(Z116:Z146)</f>
        <v>#DIV/0!</v>
      </c>
      <c r="AA147" s="39" t="str">
        <f>O147</f>
        <v>#DIV/0!</v>
      </c>
      <c r="AB147" s="32"/>
      <c r="AC147" s="37" t="s">
        <v>17</v>
      </c>
      <c r="AD147" s="38" t="str">
        <f>AVERAGE(AD116:AD146)</f>
        <v>0</v>
      </c>
      <c r="AE147" s="32"/>
      <c r="AF147" s="32"/>
      <c r="AG147" s="36"/>
    </row>
    <row r="148" ht="19.5" customHeight="1">
      <c r="A148" s="20"/>
      <c r="B148" s="42"/>
      <c r="C148" s="43"/>
      <c r="D148" s="43"/>
      <c r="E148" s="43" t="s">
        <v>18</v>
      </c>
      <c r="F148" s="43"/>
      <c r="G148" s="43"/>
      <c r="H148" s="43"/>
      <c r="I148" s="43"/>
      <c r="J148" s="43"/>
      <c r="K148" s="44"/>
      <c r="L148" s="20"/>
      <c r="M148" s="42"/>
      <c r="N148" s="43"/>
      <c r="O148" s="43"/>
      <c r="P148" s="43" t="s">
        <v>18</v>
      </c>
      <c r="Q148" s="43"/>
      <c r="R148" s="43"/>
      <c r="S148" s="43"/>
      <c r="T148" s="43"/>
      <c r="U148" s="43"/>
      <c r="V148" s="44"/>
      <c r="W148" s="20"/>
      <c r="X148" s="42"/>
      <c r="Y148" s="43"/>
      <c r="Z148" s="43"/>
      <c r="AA148" s="43" t="s">
        <v>18</v>
      </c>
      <c r="AB148" s="43"/>
      <c r="AC148" s="43"/>
      <c r="AD148" s="43"/>
      <c r="AE148" s="43"/>
      <c r="AF148" s="43"/>
      <c r="AG148" s="44"/>
    </row>
    <row r="14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row>
    <row r="151"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row>
    <row r="155"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row>
    <row r="15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row r="166"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row>
    <row r="16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row>
    <row r="16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row>
    <row r="16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row>
    <row r="17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row>
    <row r="171"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row>
    <row r="172"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row>
    <row r="173"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row>
    <row r="174"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row>
    <row r="175"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row>
    <row r="176"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row>
    <row r="17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row>
    <row r="17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row>
    <row r="17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row>
    <row r="18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row>
    <row r="181"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row>
    <row r="182"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row>
    <row r="183"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row>
    <row r="184"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row>
    <row r="185"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row>
    <row r="186"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row>
    <row r="18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row>
    <row r="18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row>
    <row r="18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row>
    <row r="19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row>
    <row r="191"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row>
    <row r="192"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row>
    <row r="193"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row>
    <row r="194"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row>
    <row r="195"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row>
    <row r="196"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row>
  </sheetData>
  <mergeCells count="12">
    <mergeCell ref="M76:V76"/>
    <mergeCell ref="M39:V39"/>
    <mergeCell ref="B76:K76"/>
    <mergeCell ref="X76:AG76"/>
    <mergeCell ref="M2:V2"/>
    <mergeCell ref="B2:K2"/>
    <mergeCell ref="X2:AG2"/>
    <mergeCell ref="M113:V113"/>
    <mergeCell ref="B113:K113"/>
    <mergeCell ref="X113:AG113"/>
    <mergeCell ref="B39:K39"/>
    <mergeCell ref="X39:AG3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2.88"/>
    <col customWidth="1" min="2" max="4" width="8.88"/>
    <col customWidth="1" min="5" max="14" width="12.88"/>
    <col customWidth="1" min="15" max="15" width="2.88"/>
    <col customWidth="1" hidden="1" min="16" max="33" width="7.88"/>
    <col customWidth="1" hidden="1" min="34" max="34" width="6.5"/>
  </cols>
  <sheetData>
    <row r="1" ht="99.75" customHeight="1">
      <c r="A1" s="1"/>
      <c r="B1" s="45"/>
      <c r="C1" s="46"/>
      <c r="D1" s="46"/>
      <c r="E1" s="46"/>
      <c r="F1" s="46"/>
      <c r="G1" s="47"/>
      <c r="H1" s="48" t="s">
        <v>19</v>
      </c>
      <c r="I1" s="46"/>
      <c r="J1" s="46"/>
      <c r="K1" s="46"/>
      <c r="L1" s="46"/>
      <c r="M1" s="46"/>
      <c r="N1" s="47"/>
      <c r="O1" s="49"/>
      <c r="P1" s="49"/>
      <c r="Q1" s="49"/>
      <c r="R1" s="49"/>
      <c r="S1" s="49"/>
      <c r="T1" s="50"/>
      <c r="U1" s="50"/>
      <c r="V1" s="50"/>
      <c r="W1" s="50"/>
      <c r="X1" s="50"/>
      <c r="Y1" s="50"/>
      <c r="Z1" s="50"/>
      <c r="AA1" s="50"/>
      <c r="AB1" s="50"/>
      <c r="AC1" s="50"/>
      <c r="AD1" s="50"/>
      <c r="AE1" s="50"/>
      <c r="AF1" s="50"/>
      <c r="AG1" s="50"/>
      <c r="AH1" s="50"/>
    </row>
    <row r="2" ht="34.5" customHeight="1">
      <c r="B2" s="51"/>
      <c r="C2" s="52"/>
      <c r="D2" s="52"/>
      <c r="E2" s="52"/>
      <c r="F2" s="52"/>
      <c r="G2" s="53"/>
      <c r="H2" s="51"/>
      <c r="I2" s="52"/>
      <c r="J2" s="52"/>
      <c r="K2" s="52"/>
      <c r="L2" s="52"/>
      <c r="M2" s="52"/>
      <c r="N2" s="53"/>
      <c r="O2" s="50"/>
      <c r="P2" s="50"/>
      <c r="Q2" s="50"/>
      <c r="R2" s="50"/>
      <c r="S2" s="50"/>
      <c r="T2" s="50"/>
      <c r="U2" s="50"/>
      <c r="V2" s="50"/>
      <c r="W2" s="50"/>
      <c r="X2" s="50"/>
      <c r="Y2" s="50"/>
      <c r="Z2" s="50"/>
      <c r="AA2" s="50"/>
      <c r="AB2" s="50"/>
      <c r="AC2" s="50"/>
      <c r="AD2" s="50"/>
      <c r="AE2" s="50"/>
      <c r="AF2" s="50"/>
      <c r="AG2" s="50"/>
      <c r="AH2" s="50"/>
    </row>
    <row r="3" ht="79.5" customHeight="1">
      <c r="B3" s="54" t="s">
        <v>20</v>
      </c>
      <c r="C3" s="55"/>
      <c r="D3" s="55"/>
      <c r="E3" s="56"/>
      <c r="F3" s="56"/>
      <c r="G3" s="56"/>
      <c r="H3" s="56"/>
      <c r="I3" s="56"/>
      <c r="J3" s="56"/>
      <c r="K3" s="56"/>
      <c r="L3" s="56"/>
      <c r="M3" s="56"/>
      <c r="N3" s="57"/>
    </row>
    <row r="4" ht="219.75" customHeight="1">
      <c r="B4" s="58" t="s">
        <v>21</v>
      </c>
      <c r="C4" s="59"/>
      <c r="D4" s="59"/>
      <c r="E4" s="59"/>
      <c r="F4" s="59"/>
      <c r="G4" s="59"/>
      <c r="H4" s="59"/>
      <c r="I4" s="59"/>
      <c r="J4" s="59"/>
      <c r="K4" s="59"/>
      <c r="L4" s="59"/>
      <c r="M4" s="59"/>
      <c r="N4" s="60"/>
    </row>
    <row r="5" ht="60.0" customHeight="1">
      <c r="B5" s="61"/>
      <c r="C5" s="62"/>
      <c r="D5" s="63"/>
      <c r="E5" s="64" t="s">
        <v>22</v>
      </c>
      <c r="F5" s="64" t="s">
        <v>23</v>
      </c>
      <c r="G5" s="64" t="s">
        <v>24</v>
      </c>
      <c r="H5" s="64" t="s">
        <v>25</v>
      </c>
      <c r="I5" s="64" t="s">
        <v>26</v>
      </c>
      <c r="J5" s="64" t="s">
        <v>27</v>
      </c>
      <c r="K5" s="64" t="s">
        <v>28</v>
      </c>
      <c r="L5" s="64" t="s">
        <v>29</v>
      </c>
      <c r="M5" s="64" t="s">
        <v>30</v>
      </c>
      <c r="N5" s="65" t="s">
        <v>31</v>
      </c>
    </row>
    <row r="6" ht="69.75" customHeight="1">
      <c r="B6" s="66" t="s">
        <v>32</v>
      </c>
      <c r="C6" s="67"/>
      <c r="D6" s="68"/>
      <c r="E6" s="69">
        <v>100.0</v>
      </c>
      <c r="F6" s="70"/>
      <c r="G6" s="70"/>
      <c r="H6" s="70"/>
      <c r="I6" s="70"/>
      <c r="J6" s="70"/>
      <c r="K6" s="70"/>
      <c r="L6" s="70"/>
      <c r="M6" s="70"/>
      <c r="N6" s="71"/>
    </row>
    <row r="7" ht="69.75" customHeight="1">
      <c r="B7" s="72" t="s">
        <v>33</v>
      </c>
      <c r="C7" s="73"/>
      <c r="D7" s="74"/>
      <c r="E7" s="75"/>
      <c r="F7" s="76"/>
      <c r="G7" s="76"/>
      <c r="H7" s="76"/>
      <c r="I7" s="76"/>
      <c r="J7" s="76"/>
      <c r="K7" s="76"/>
      <c r="L7" s="76"/>
      <c r="M7" s="76"/>
      <c r="N7" s="77"/>
    </row>
    <row r="8" ht="69.75" customHeight="1">
      <c r="B8" s="78" t="s">
        <v>34</v>
      </c>
      <c r="C8" s="79"/>
      <c r="D8" s="80"/>
      <c r="E8" s="81"/>
      <c r="F8" s="82"/>
      <c r="G8" s="82"/>
      <c r="H8" s="82"/>
      <c r="I8" s="82"/>
      <c r="J8" s="82"/>
      <c r="K8" s="82"/>
      <c r="L8" s="82"/>
      <c r="M8" s="82"/>
      <c r="N8" s="83"/>
    </row>
    <row r="9" ht="69.75" customHeight="1">
      <c r="B9" s="84" t="s">
        <v>35</v>
      </c>
      <c r="C9" s="85"/>
      <c r="D9" s="86"/>
      <c r="E9" s="87" t="str">
        <f>MAX(E6/1,E7/0.955,E8/0.922)</f>
        <v>100 lbs</v>
      </c>
      <c r="F9" s="88" t="str">
        <f>MAX(F6/0.955,F7/0.922,F8/0.892)</f>
        <v>0 lbs</v>
      </c>
      <c r="G9" s="88" t="str">
        <f>MAX(G6/0.922,G7/0.892,G8/0.863)</f>
        <v>0 lbs</v>
      </c>
      <c r="H9" s="88" t="str">
        <f>MAX(H6/0.892,H7/0.863,H8/0.837)</f>
        <v>0 lbs</v>
      </c>
      <c r="I9" s="88" t="str">
        <f>MAX(I6/0.863,I7/0.835,I8/0.81)</f>
        <v>0 lbs</v>
      </c>
      <c r="J9" s="88" t="str">
        <f>MAX(J6/0.837,J7/0.811,J8/0.786)</f>
        <v>0 lbs</v>
      </c>
      <c r="K9" s="88" t="str">
        <f>MAX(K6/0.811,K7/0.786,K8/0.762)</f>
        <v>0 lbs</v>
      </c>
      <c r="L9" s="88" t="str">
        <f>MAX(L6/0.786,L7/0.762,L8/0.739)</f>
        <v>0 lbs</v>
      </c>
      <c r="M9" s="88" t="str">
        <f>MAX(M6/0.762,M7/0.739,M8/0.707)</f>
        <v>0 lbs</v>
      </c>
      <c r="N9" s="89" t="str">
        <f>MAX(N6/0.739,N7/0.707,N8/0.68)</f>
        <v>0 lbs</v>
      </c>
    </row>
    <row r="10" ht="69.75" customHeight="1">
      <c r="B10" s="90" t="str">
        <f>MAX(E9:N9)</f>
        <v>ONE-REP MAX: 100 lbs</v>
      </c>
      <c r="C10" s="10"/>
      <c r="D10" s="10"/>
      <c r="E10" s="10"/>
      <c r="F10" s="10"/>
      <c r="G10" s="10"/>
      <c r="H10" s="10"/>
      <c r="I10" s="10"/>
      <c r="J10" s="10"/>
      <c r="K10" s="10"/>
      <c r="L10" s="10"/>
      <c r="M10" s="10"/>
      <c r="N10" s="3"/>
    </row>
    <row r="11" ht="69.75" customHeight="1"/>
    <row r="12" ht="79.5" customHeight="1">
      <c r="B12" s="91" t="s">
        <v>36</v>
      </c>
      <c r="C12" s="92"/>
      <c r="D12" s="92"/>
      <c r="E12" s="93"/>
      <c r="F12" s="93"/>
      <c r="G12" s="93"/>
      <c r="H12" s="93"/>
      <c r="I12" s="93"/>
      <c r="J12" s="93"/>
      <c r="K12" s="93"/>
      <c r="L12" s="93"/>
      <c r="M12" s="93"/>
      <c r="N12" s="94"/>
    </row>
    <row r="13" ht="132.0" customHeight="1">
      <c r="B13" s="58" t="s">
        <v>37</v>
      </c>
      <c r="C13" s="59"/>
      <c r="D13" s="59"/>
      <c r="E13" s="59"/>
      <c r="F13" s="59"/>
      <c r="G13" s="59"/>
      <c r="H13" s="59"/>
      <c r="I13" s="59"/>
      <c r="J13" s="59"/>
      <c r="K13" s="59"/>
      <c r="L13" s="59"/>
      <c r="M13" s="59"/>
      <c r="N13" s="60"/>
    </row>
    <row r="14" ht="60.0" customHeight="1">
      <c r="B14" s="61"/>
      <c r="C14" s="62"/>
      <c r="D14" s="63"/>
      <c r="E14" s="64" t="s">
        <v>22</v>
      </c>
      <c r="F14" s="64" t="s">
        <v>23</v>
      </c>
      <c r="G14" s="64" t="s">
        <v>24</v>
      </c>
      <c r="H14" s="64" t="s">
        <v>25</v>
      </c>
      <c r="I14" s="64" t="s">
        <v>26</v>
      </c>
      <c r="J14" s="64" t="s">
        <v>27</v>
      </c>
      <c r="K14" s="64" t="s">
        <v>28</v>
      </c>
      <c r="L14" s="64" t="s">
        <v>29</v>
      </c>
      <c r="M14" s="64" t="s">
        <v>30</v>
      </c>
      <c r="N14" s="65" t="s">
        <v>31</v>
      </c>
    </row>
    <row r="15" ht="60.0" customHeight="1">
      <c r="B15" s="95" t="s">
        <v>38</v>
      </c>
      <c r="C15" s="67"/>
      <c r="D15" s="68"/>
      <c r="E15" s="69" t="str">
        <f>oneRepMax*VLOOKUP($B15,tblRPEPercentageWithoutColumnHeaders,MATCH(E$14,tblRPEPercentageColumnHeaders,0),0)</f>
        <v>100 lbs</v>
      </c>
      <c r="F15" s="70" t="str">
        <f>oneRepMax*VLOOKUP($B15,tblRPEPercentageWithoutColumnHeaders,MATCH(F$14,tblRPEPercentageColumnHeaders,0),0)</f>
        <v>96 lbs</v>
      </c>
      <c r="G15" s="70" t="str">
        <f>oneRepMax*VLOOKUP($B15,tblRPEPercentageWithoutColumnHeaders,MATCH(G$14,tblRPEPercentageColumnHeaders,0),0)</f>
        <v>92 lbs</v>
      </c>
      <c r="H15" s="70" t="str">
        <f>oneRepMax*VLOOKUP($B15,tblRPEPercentageWithoutColumnHeaders,MATCH(H$14,tblRPEPercentageColumnHeaders,0),0)</f>
        <v>89 lbs</v>
      </c>
      <c r="I15" s="70" t="str">
        <f>oneRepMax*VLOOKUP($B15,tblRPEPercentageWithoutColumnHeaders,MATCH(I$14,tblRPEPercentageColumnHeaders,0),0)</f>
        <v>86 lbs</v>
      </c>
      <c r="J15" s="70" t="str">
        <f>oneRepMax*VLOOKUP($B15,tblRPEPercentageWithoutColumnHeaders,MATCH(J$14,tblRPEPercentageColumnHeaders,0),0)</f>
        <v>84 lbs</v>
      </c>
      <c r="K15" s="70" t="str">
        <f>oneRepMax*VLOOKUP($B15,tblRPEPercentageWithoutColumnHeaders,MATCH(K$14,tblRPEPercentageColumnHeaders,0),0)</f>
        <v>81 lbs</v>
      </c>
      <c r="L15" s="96" t="str">
        <f>oneRepMax*VLOOKUP($B15,tblRPEPercentageWithoutColumnHeaders,MATCH(L$14,tblRPEPercentageColumnHeaders,0),0)</f>
        <v>79 lbs</v>
      </c>
      <c r="M15" s="70" t="str">
        <f>oneRepMax*VLOOKUP($B15,tblRPEPercentageWithoutColumnHeaders,MATCH(M$14,tblRPEPercentageColumnHeaders,0),0)</f>
        <v>76 lbs</v>
      </c>
      <c r="N15" s="71" t="str">
        <f>oneRepMax*VLOOKUP($B15,tblRPEPercentageWithoutColumnHeaders,MATCH(N$14,tblRPEPercentageColumnHeaders,0),0)</f>
        <v>74 lbs</v>
      </c>
    </row>
    <row r="16" ht="60.0" customHeight="1">
      <c r="B16" s="97" t="s">
        <v>39</v>
      </c>
      <c r="C16" s="73"/>
      <c r="D16" s="74"/>
      <c r="E16" s="98" t="str">
        <f>oneRepMax*VLOOKUP($B16,tblRPEPercentageWithoutColumnHeaders,MATCH(E$14,tblRPEPercentageColumnHeaders,0),0)</f>
        <v>98 lbs</v>
      </c>
      <c r="F16" s="99" t="str">
        <f>oneRepMax*VLOOKUP($B16,tblRPEPercentageWithoutColumnHeaders,MATCH(F$14,tblRPEPercentageColumnHeaders,0),0)</f>
        <v>94 lbs</v>
      </c>
      <c r="G16" s="99" t="str">
        <f>oneRepMax*VLOOKUP($B16,tblRPEPercentageWithoutColumnHeaders,MATCH(G$14,tblRPEPercentageColumnHeaders,0),0)</f>
        <v>91 lbs</v>
      </c>
      <c r="H16" s="99" t="str">
        <f>oneRepMax*VLOOKUP($B16,tblRPEPercentageWithoutColumnHeaders,MATCH(H$14,tblRPEPercentageColumnHeaders,0),0)</f>
        <v>88 lbs</v>
      </c>
      <c r="I16" s="99" t="str">
        <f>oneRepMax*VLOOKUP($B16,tblRPEPercentageWithoutColumnHeaders,MATCH(I$14,tblRPEPercentageColumnHeaders,0),0)</f>
        <v>85 lbs</v>
      </c>
      <c r="J16" s="99" t="str">
        <f>oneRepMax*VLOOKUP($B16,tblRPEPercentageWithoutColumnHeaders,MATCH(J$14,tblRPEPercentageColumnHeaders,0),0)</f>
        <v>82 lbs</v>
      </c>
      <c r="K16" s="99" t="str">
        <f>oneRepMax*VLOOKUP($B16,tblRPEPercentageWithoutColumnHeaders,MATCH(K$14,tblRPEPercentageColumnHeaders,0),0)</f>
        <v>80 lbs</v>
      </c>
      <c r="L16" s="100" t="str">
        <f>oneRepMax*VLOOKUP($B16,tblRPEPercentageWithoutColumnHeaders,MATCH(L$14,tblRPEPercentageColumnHeaders,0),0)</f>
        <v>77 lbs</v>
      </c>
      <c r="M16" s="99" t="str">
        <f>oneRepMax*VLOOKUP($B16,tblRPEPercentageWithoutColumnHeaders,MATCH(M$14,tblRPEPercentageColumnHeaders,0),0)</f>
        <v>75 lbs</v>
      </c>
      <c r="N16" s="101" t="str">
        <f>oneRepMax*VLOOKUP($B16,tblRPEPercentageWithoutColumnHeaders,MATCH(N$14,tblRPEPercentageColumnHeaders,0),0)</f>
        <v>72 lbs</v>
      </c>
    </row>
    <row r="17" ht="60.0" customHeight="1">
      <c r="B17" s="102" t="s">
        <v>40</v>
      </c>
      <c r="C17" s="73"/>
      <c r="D17" s="74"/>
      <c r="E17" s="103" t="str">
        <f>oneRepMax*VLOOKUP($B17,tblRPEPercentageWithoutColumnHeaders,MATCH(E$14,tblRPEPercentageColumnHeaders,0),0)</f>
        <v>96 lbs</v>
      </c>
      <c r="F17" s="100" t="str">
        <f>oneRepMax*VLOOKUP($B17,tblRPEPercentageWithoutColumnHeaders,MATCH(F$14,tblRPEPercentageColumnHeaders,0),0)</f>
        <v>92 lbs</v>
      </c>
      <c r="G17" s="100" t="str">
        <f>oneRepMax*VLOOKUP($B17,tblRPEPercentageWithoutColumnHeaders,MATCH(G$14,tblRPEPercentageColumnHeaders,0),0)</f>
        <v>89 lbs</v>
      </c>
      <c r="H17" s="100" t="str">
        <f>oneRepMax*VLOOKUP($B17,tblRPEPercentageWithoutColumnHeaders,MATCH(H$14,tblRPEPercentageColumnHeaders,0),0)</f>
        <v>86 lbs</v>
      </c>
      <c r="I17" s="100" t="str">
        <f>oneRepMax*VLOOKUP($B17,tblRPEPercentageWithoutColumnHeaders,MATCH(I$14,tblRPEPercentageColumnHeaders,0),0)</f>
        <v>84 lbs</v>
      </c>
      <c r="J17" s="100" t="str">
        <f>oneRepMax*VLOOKUP($B17,tblRPEPercentageWithoutColumnHeaders,MATCH(J$14,tblRPEPercentageColumnHeaders,0),0)</f>
        <v>81 lbs</v>
      </c>
      <c r="K17" s="100" t="str">
        <f>oneRepMax*VLOOKUP($B17,tblRPEPercentageWithoutColumnHeaders,MATCH(K$14,tblRPEPercentageColumnHeaders,0),0)</f>
        <v>79 lbs</v>
      </c>
      <c r="L17" s="104" t="str">
        <f>oneRepMax*VLOOKUP($B17,tblRPEPercentageWithoutColumnHeaders,MATCH(L$14,tblRPEPercentageColumnHeaders,0),0)</f>
        <v>76 lbs</v>
      </c>
      <c r="M17" s="76" t="str">
        <f>oneRepMax*VLOOKUP($B17,tblRPEPercentageWithoutColumnHeaders,MATCH(M$14,tblRPEPercentageColumnHeaders,0),0)</f>
        <v>74 lbs</v>
      </c>
      <c r="N17" s="77" t="str">
        <f>oneRepMax*VLOOKUP($B17,tblRPEPercentageWithoutColumnHeaders,MATCH(N$14,tblRPEPercentageColumnHeaders,0),0)</f>
        <v>71 lbs</v>
      </c>
    </row>
    <row r="18" ht="60.0" customHeight="1">
      <c r="B18" s="97" t="s">
        <v>41</v>
      </c>
      <c r="C18" s="73"/>
      <c r="D18" s="74"/>
      <c r="E18" s="98" t="str">
        <f>oneRepMax*VLOOKUP($B18,tblRPEPercentageWithoutColumnHeaders,MATCH(E$14,tblRPEPercentageColumnHeaders,0),0)</f>
        <v>94 lbs</v>
      </c>
      <c r="F18" s="99" t="str">
        <f>oneRepMax*VLOOKUP($B18,tblRPEPercentageWithoutColumnHeaders,MATCH(F$14,tblRPEPercentageColumnHeaders,0),0)</f>
        <v>91 lbs</v>
      </c>
      <c r="G18" s="99" t="str">
        <f>oneRepMax*VLOOKUP($B18,tblRPEPercentageWithoutColumnHeaders,MATCH(G$14,tblRPEPercentageColumnHeaders,0),0)</f>
        <v>88 lbs</v>
      </c>
      <c r="H18" s="99" t="str">
        <f>oneRepMax*VLOOKUP($B18,tblRPEPercentageWithoutColumnHeaders,MATCH(H$14,tblRPEPercentageColumnHeaders,0),0)</f>
        <v>85 lbs</v>
      </c>
      <c r="I18" s="99" t="str">
        <f>oneRepMax*VLOOKUP($B18,tblRPEPercentageWithoutColumnHeaders,MATCH(I$14,tblRPEPercentageColumnHeaders,0),0)</f>
        <v>82 lbs</v>
      </c>
      <c r="J18" s="99" t="str">
        <f>oneRepMax*VLOOKUP($B18,tblRPEPercentageWithoutColumnHeaders,MATCH(J$14,tblRPEPercentageColumnHeaders,0),0)</f>
        <v>80 lbs</v>
      </c>
      <c r="K18" s="99" t="str">
        <f>oneRepMax*VLOOKUP($B18,tblRPEPercentageWithoutColumnHeaders,MATCH(K$14,tblRPEPercentageColumnHeaders,0),0)</f>
        <v>77 lbs</v>
      </c>
      <c r="L18" s="99" t="str">
        <f>oneRepMax*VLOOKUP($B18,tblRPEPercentageWithoutColumnHeaders,MATCH(L$14,tblRPEPercentageColumnHeaders,0),0)</f>
        <v>75 lbs</v>
      </c>
      <c r="M18" s="99" t="str">
        <f>oneRepMax*VLOOKUP($B18,tblRPEPercentageWithoutColumnHeaders,MATCH(M$14,tblRPEPercentageColumnHeaders,0),0)</f>
        <v>72 lbs</v>
      </c>
      <c r="N18" s="101" t="str">
        <f>oneRepMax*VLOOKUP($B18,tblRPEPercentageWithoutColumnHeaders,MATCH(N$14,tblRPEPercentageColumnHeaders,0),0)</f>
        <v>69 lbs</v>
      </c>
    </row>
    <row r="19" ht="60.0" customHeight="1">
      <c r="B19" s="102" t="s">
        <v>42</v>
      </c>
      <c r="C19" s="73"/>
      <c r="D19" s="74"/>
      <c r="E19" s="75" t="str">
        <f>oneRepMax*VLOOKUP($B19,tblRPEPercentageWithoutColumnHeaders,MATCH(E$14,tblRPEPercentageColumnHeaders,0),0)</f>
        <v>92 lbs</v>
      </c>
      <c r="F19" s="76" t="str">
        <f>oneRepMax*VLOOKUP($B19,tblRPEPercentageWithoutColumnHeaders,MATCH(F$14,tblRPEPercentageColumnHeaders,0),0)</f>
        <v>89 lbs</v>
      </c>
      <c r="G19" s="76" t="str">
        <f>oneRepMax*VLOOKUP($B19,tblRPEPercentageWithoutColumnHeaders,MATCH(G$14,tblRPEPercentageColumnHeaders,0),0)</f>
        <v>86 lbs</v>
      </c>
      <c r="H19" s="76" t="str">
        <f>oneRepMax*VLOOKUP($B19,tblRPEPercentageWithoutColumnHeaders,MATCH(H$14,tblRPEPercentageColumnHeaders,0),0)</f>
        <v>84 lbs</v>
      </c>
      <c r="I19" s="76" t="str">
        <f>oneRepMax*VLOOKUP($B19,tblRPEPercentageWithoutColumnHeaders,MATCH(I$14,tblRPEPercentageColumnHeaders,0),0)</f>
        <v>81 lbs</v>
      </c>
      <c r="J19" s="76" t="str">
        <f>oneRepMax*VLOOKUP($B19,tblRPEPercentageWithoutColumnHeaders,MATCH(J$14,tblRPEPercentageColumnHeaders,0),0)</f>
        <v>79 lbs</v>
      </c>
      <c r="K19" s="76" t="str">
        <f>oneRepMax*VLOOKUP($B19,tblRPEPercentageWithoutColumnHeaders,MATCH(K$14,tblRPEPercentageColumnHeaders,0),0)</f>
        <v>76 lbs</v>
      </c>
      <c r="L19" s="76" t="str">
        <f>oneRepMax*VLOOKUP($B19,tblRPEPercentageWithoutColumnHeaders,MATCH(L$14,tblRPEPercentageColumnHeaders,0),0)</f>
        <v>74 lbs</v>
      </c>
      <c r="M19" s="76" t="str">
        <f>oneRepMax*VLOOKUP($B19,tblRPEPercentageWithoutColumnHeaders,MATCH(M$14,tblRPEPercentageColumnHeaders,0),0)</f>
        <v>71 lbs</v>
      </c>
      <c r="N19" s="77" t="str">
        <f>oneRepMax*VLOOKUP($B19,tblRPEPercentageWithoutColumnHeaders,MATCH(N$14,tblRPEPercentageColumnHeaders,0),0)</f>
        <v>68 lbs</v>
      </c>
    </row>
    <row r="20" ht="60.0" customHeight="1">
      <c r="B20" s="97" t="s">
        <v>43</v>
      </c>
      <c r="C20" s="73"/>
      <c r="D20" s="74"/>
      <c r="E20" s="98" t="str">
        <f>oneRepMax*VLOOKUP($B20,tblRPEPercentageWithoutColumnHeaders,MATCH(E$14,tblRPEPercentageColumnHeaders,0),0)</f>
        <v>91 lbs</v>
      </c>
      <c r="F20" s="99" t="str">
        <f>oneRepMax*VLOOKUP($B20,tblRPEPercentageWithoutColumnHeaders,MATCH(F$14,tblRPEPercentageColumnHeaders,0),0)</f>
        <v>88 lbs</v>
      </c>
      <c r="G20" s="99" t="str">
        <f>oneRepMax*VLOOKUP($B20,tblRPEPercentageWithoutColumnHeaders,MATCH(G$14,tblRPEPercentageColumnHeaders,0),0)</f>
        <v>85 lbs</v>
      </c>
      <c r="H20" s="99" t="str">
        <f>oneRepMax*VLOOKUP($B20,tblRPEPercentageWithoutColumnHeaders,MATCH(H$14,tblRPEPercentageColumnHeaders,0),0)</f>
        <v>82 lbs</v>
      </c>
      <c r="I20" s="99" t="str">
        <f>oneRepMax*VLOOKUP($B20,tblRPEPercentageWithoutColumnHeaders,MATCH(I$14,tblRPEPercentageColumnHeaders,0),0)</f>
        <v>80 lbs</v>
      </c>
      <c r="J20" s="99" t="str">
        <f>oneRepMax*VLOOKUP($B20,tblRPEPercentageWithoutColumnHeaders,MATCH(J$14,tblRPEPercentageColumnHeaders,0),0)</f>
        <v>77 lbs</v>
      </c>
      <c r="K20" s="99" t="str">
        <f>oneRepMax*VLOOKUP($B20,tblRPEPercentageWithoutColumnHeaders,MATCH(K$14,tblRPEPercentageColumnHeaders,0),0)</f>
        <v>75 lbs</v>
      </c>
      <c r="L20" s="99" t="str">
        <f>oneRepMax*VLOOKUP($B20,tblRPEPercentageWithoutColumnHeaders,MATCH(L$14,tblRPEPercentageColumnHeaders,0),0)</f>
        <v>72 lbs</v>
      </c>
      <c r="M20" s="99" t="str">
        <f>oneRepMax*VLOOKUP($B20,tblRPEPercentageWithoutColumnHeaders,MATCH(M$14,tblRPEPercentageColumnHeaders,0),0)</f>
        <v>69 lbs</v>
      </c>
      <c r="N20" s="101" t="str">
        <f>oneRepMax*VLOOKUP($B20,tblRPEPercentageWithoutColumnHeaders,MATCH(N$14,tblRPEPercentageColumnHeaders,0),0)</f>
        <v>67 lbs</v>
      </c>
    </row>
    <row r="21" ht="60.0" customHeight="1">
      <c r="B21" s="102" t="s">
        <v>44</v>
      </c>
      <c r="C21" s="73"/>
      <c r="D21" s="74"/>
      <c r="E21" s="75" t="str">
        <f>oneRepMax*VLOOKUP($B21,tblRPEPercentageWithoutColumnHeaders,MATCH(E$14,tblRPEPercentageColumnHeaders,0),0)</f>
        <v>89 lbs</v>
      </c>
      <c r="F21" s="76" t="str">
        <f>oneRepMax*VLOOKUP($B21,tblRPEPercentageWithoutColumnHeaders,MATCH(F$14,tblRPEPercentageColumnHeaders,0),0)</f>
        <v>86 lbs</v>
      </c>
      <c r="G21" s="76" t="str">
        <f>oneRepMax*VLOOKUP($B21,tblRPEPercentageWithoutColumnHeaders,MATCH(G$14,tblRPEPercentageColumnHeaders,0),0)</f>
        <v>84 lbs</v>
      </c>
      <c r="H21" s="76" t="str">
        <f>oneRepMax*VLOOKUP($B21,tblRPEPercentageWithoutColumnHeaders,MATCH(H$14,tblRPEPercentageColumnHeaders,0),0)</f>
        <v>81 lbs</v>
      </c>
      <c r="I21" s="76" t="str">
        <f>oneRepMax*VLOOKUP($B21,tblRPEPercentageWithoutColumnHeaders,MATCH(I$14,tblRPEPercentageColumnHeaders,0),0)</f>
        <v>79 lbs</v>
      </c>
      <c r="J21" s="76" t="str">
        <f>oneRepMax*VLOOKUP($B21,tblRPEPercentageWithoutColumnHeaders,MATCH(J$14,tblRPEPercentageColumnHeaders,0),0)</f>
        <v>76 lbs</v>
      </c>
      <c r="K21" s="76" t="str">
        <f>oneRepMax*VLOOKUP($B21,tblRPEPercentageWithoutColumnHeaders,MATCH(K$14,tblRPEPercentageColumnHeaders,0),0)</f>
        <v>74 lbs</v>
      </c>
      <c r="L21" s="76" t="str">
        <f>oneRepMax*VLOOKUP($B21,tblRPEPercentageWithoutColumnHeaders,MATCH(L$14,tblRPEPercentageColumnHeaders,0),0)</f>
        <v>71 lbs</v>
      </c>
      <c r="M21" s="76" t="str">
        <f>oneRepMax*VLOOKUP($B21,tblRPEPercentageWithoutColumnHeaders,MATCH(M$14,tblRPEPercentageColumnHeaders,0),0)</f>
        <v>68 lbs</v>
      </c>
      <c r="N21" s="77" t="str">
        <f>oneRepMax*VLOOKUP($B21,tblRPEPercentageWithoutColumnHeaders,MATCH(N$14,tblRPEPercentageColumnHeaders,0),0)</f>
        <v>65 lbs</v>
      </c>
    </row>
    <row r="22" ht="60.0" customHeight="1">
      <c r="B22" s="105" t="s">
        <v>45</v>
      </c>
      <c r="C22" s="59"/>
      <c r="D22" s="60"/>
      <c r="E22" s="106" t="str">
        <f>oneRepMax*VLOOKUP($B22,tblRPEPercentageWithoutColumnHeaders,MATCH(E$14,tblRPEPercentageColumnHeaders,0),0)</f>
        <v>88 lbs</v>
      </c>
      <c r="F22" s="107" t="str">
        <f>oneRepMax*VLOOKUP($B22,tblRPEPercentageWithoutColumnHeaders,MATCH(F$14,tblRPEPercentageColumnHeaders,0),0)</f>
        <v>85 lbs</v>
      </c>
      <c r="G22" s="107" t="str">
        <f>oneRepMax*VLOOKUP($B22,tblRPEPercentageWithoutColumnHeaders,MATCH(G$14,tblRPEPercentageColumnHeaders,0),0)</f>
        <v>82 lbs</v>
      </c>
      <c r="H22" s="107" t="str">
        <f>oneRepMax*VLOOKUP($B22,tblRPEPercentageWithoutColumnHeaders,MATCH(H$14,tblRPEPercentageColumnHeaders,0),0)</f>
        <v>80 lbs</v>
      </c>
      <c r="I22" s="107" t="str">
        <f>oneRepMax*VLOOKUP($B22,tblRPEPercentageWithoutColumnHeaders,MATCH(I$14,tblRPEPercentageColumnHeaders,0),0)</f>
        <v>77 lbs</v>
      </c>
      <c r="J22" s="107" t="str">
        <f>oneRepMax*VLOOKUP($B22,tblRPEPercentageWithoutColumnHeaders,MATCH(J$14,tblRPEPercentageColumnHeaders,0),0)</f>
        <v>75 lbs</v>
      </c>
      <c r="K22" s="107" t="str">
        <f>oneRepMax*VLOOKUP($B22,tblRPEPercentageWithoutColumnHeaders,MATCH(K$14,tblRPEPercentageColumnHeaders,0),0)</f>
        <v>72 lbs</v>
      </c>
      <c r="L22" s="107" t="str">
        <f>oneRepMax*VLOOKUP($B22,tblRPEPercentageWithoutColumnHeaders,MATCH(L$14,tblRPEPercentageColumnHeaders,0),0)</f>
        <v>69 lbs</v>
      </c>
      <c r="M22" s="107" t="str">
        <f>oneRepMax*VLOOKUP($B22,tblRPEPercentageWithoutColumnHeaders,MATCH(M$14,tblRPEPercentageColumnHeaders,0),0)</f>
        <v>67 lbs</v>
      </c>
      <c r="N22" s="108" t="str">
        <f>oneRepMax*VLOOKUP($B22,tblRPEPercentageWithoutColumnHeaders,MATCH(N$14,tblRPEPercentageColumnHeaders,0),0)</f>
        <v>64 lbs</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sheetData>
  <mergeCells count="19">
    <mergeCell ref="B5:D5"/>
    <mergeCell ref="B8:D8"/>
    <mergeCell ref="B7:D7"/>
    <mergeCell ref="B6:D6"/>
    <mergeCell ref="B9:D9"/>
    <mergeCell ref="B10:N10"/>
    <mergeCell ref="B17:D17"/>
    <mergeCell ref="B18:D18"/>
    <mergeCell ref="B19:D19"/>
    <mergeCell ref="B20:D20"/>
    <mergeCell ref="B21:D21"/>
    <mergeCell ref="B22:D22"/>
    <mergeCell ref="B16:D16"/>
    <mergeCell ref="H1:N2"/>
    <mergeCell ref="B1:G2"/>
    <mergeCell ref="B4:N4"/>
    <mergeCell ref="B15:D15"/>
    <mergeCell ref="B14:D14"/>
    <mergeCell ref="B13:N13"/>
  </mergeCells>
  <conditionalFormatting sqref="E7:K7 L6">
    <cfRule type="cellIs" dxfId="0" priority="1" operator="equal">
      <formula>""</formula>
    </cfRule>
  </conditionalFormatting>
  <conditionalFormatting sqref="L7">
    <cfRule type="cellIs" dxfId="1" priority="2" operator="equal">
      <formula>""</formula>
    </cfRule>
  </conditionalFormatting>
  <dataValidations>
    <dataValidation type="decimal" operator="greaterThanOrEqual" allowBlank="1" showInputMessage="1" showErrorMessage="1" prompt="Enter pounds (lbs) as a whole number." sqref="E6:N9">
      <formula1>0.0</formula1>
    </dataValidation>
  </dataValidations>
  <printOptions horizontalCentered="1"/>
  <pageMargins bottom="0.25" footer="0.0" header="0.0" left="0.25" right="0.25"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5" width="25.88"/>
    <col customWidth="1" min="6" max="6" width="10.88"/>
    <col customWidth="1" min="7" max="9" width="20.88"/>
    <col customWidth="1" min="10" max="10" width="23.88"/>
    <col customWidth="1" min="11" max="11" width="10.88"/>
    <col customWidth="1" min="12" max="19" width="20.88"/>
  </cols>
  <sheetData>
    <row r="1" ht="19.5" customHeight="1"/>
    <row r="2" ht="19.5" customHeight="1"/>
    <row r="3" ht="30.0" customHeight="1">
      <c r="B3" s="109" t="s">
        <v>46</v>
      </c>
      <c r="C3" s="22"/>
      <c r="D3" s="22"/>
      <c r="E3" s="23"/>
      <c r="F3" s="110"/>
      <c r="G3" s="109" t="s">
        <v>47</v>
      </c>
      <c r="H3" s="22"/>
      <c r="I3" s="22"/>
      <c r="J3" s="23"/>
      <c r="L3" s="109" t="s">
        <v>48</v>
      </c>
      <c r="M3" s="22"/>
      <c r="N3" s="22"/>
      <c r="O3" s="23"/>
      <c r="Q3" s="111" t="s">
        <v>49</v>
      </c>
      <c r="R3" s="22"/>
      <c r="S3" s="23"/>
    </row>
    <row r="4" ht="19.5" customHeight="1">
      <c r="B4" s="112" t="str">
        <f>'WEEK 1'!D7</f>
        <v>Squat w/ belt</v>
      </c>
      <c r="C4" s="113" t="str">
        <f>'WEEK 1'!I7</f>
        <v>0 LBS</v>
      </c>
      <c r="D4" s="113" t="str">
        <f>'WEEK 1'!F7</f>
        <v>0 LBS</v>
      </c>
      <c r="E4" s="114" t="str">
        <f>'WEEK 1'!H7</f>
        <v>0.00%</v>
      </c>
      <c r="F4" s="110"/>
      <c r="G4" s="112" t="str">
        <f>'WEEK 1'!D8</f>
        <v>Close Grip Incline Bench (Touch and Go) or Close Grip Bench</v>
      </c>
      <c r="H4" s="113" t="str">
        <f>'WEEK 1'!I8</f>
        <v>0 LBS</v>
      </c>
      <c r="I4" s="113" t="str">
        <f>'WEEK 1'!F8</f>
        <v>0 LBS</v>
      </c>
      <c r="J4" s="114" t="str">
        <f>'WEEK 1'!H8</f>
        <v>0.00%</v>
      </c>
      <c r="L4" s="112" t="str">
        <f>'WEEK 1'!D9</f>
        <v>Split Squat or Step-Ups (knee level) </v>
      </c>
      <c r="M4" s="113" t="str">
        <f>'WEEK 1'!I9</f>
        <v>0 LBS</v>
      </c>
      <c r="N4" s="113" t="str">
        <f>'WEEK 1'!F9</f>
        <v>0 LBS</v>
      </c>
      <c r="O4" s="115" t="str">
        <f>'WEEK 1'!H9</f>
        <v>0%</v>
      </c>
      <c r="Q4" s="116" t="str">
        <f>'WEEK 1'!J125</f>
        <v>0.00</v>
      </c>
      <c r="R4" s="117"/>
      <c r="S4" s="118"/>
    </row>
    <row r="5" ht="19.5" customHeight="1">
      <c r="B5" s="119" t="str">
        <f>'WEEK 2'!D7</f>
        <v>Squat w/ belt</v>
      </c>
      <c r="C5" s="120" t="str">
        <f>'WEEK 2'!I7</f>
        <v>0 LBS</v>
      </c>
      <c r="D5" s="120" t="str">
        <f>'WEEK 2'!F7</f>
        <v>0 LBS</v>
      </c>
      <c r="E5" s="121" t="str">
        <f>'WEEK 2'!H7</f>
        <v>0.00%</v>
      </c>
      <c r="F5" s="110"/>
      <c r="G5" s="119" t="str">
        <f>'WEEK 2'!D8</f>
        <v>Close Grip Incline Bench (Touch and Go) or Close Grip Bench</v>
      </c>
      <c r="H5" s="120" t="str">
        <f>'WEEK 2'!I8</f>
        <v>0 LBS</v>
      </c>
      <c r="I5" s="120" t="str">
        <f>'WEEK 2'!F8</f>
        <v>0 LBS</v>
      </c>
      <c r="J5" s="121" t="str">
        <f>'WEEK 2'!H8</f>
        <v>0.00%</v>
      </c>
      <c r="L5" s="119" t="str">
        <f>'WEEK 2'!D9</f>
        <v>Split Squat or Step-Ups (knee level) </v>
      </c>
      <c r="M5" s="120" t="str">
        <f>'WEEK 2'!I9</f>
        <v>0 LBS</v>
      </c>
      <c r="N5" s="120" t="str">
        <f>'WEEK 2'!F9</f>
        <v>0 LBS</v>
      </c>
      <c r="O5" s="122" t="str">
        <f>'WEEK 2'!H9</f>
        <v>0%</v>
      </c>
      <c r="Q5" s="123" t="str">
        <f>'WEEK 2'!J125</f>
        <v>0.00</v>
      </c>
      <c r="R5" s="124"/>
      <c r="S5" s="125"/>
    </row>
    <row r="6" ht="19.5" customHeight="1">
      <c r="B6" s="112" t="str">
        <f>'WEEK 3'!D7</f>
        <v>Squat w/ belt</v>
      </c>
      <c r="C6" s="113" t="str">
        <f>'WEEK 3'!I7</f>
        <v>0 LBS</v>
      </c>
      <c r="D6" s="113" t="str">
        <f>'WEEK 3'!F7</f>
        <v>0 LBS</v>
      </c>
      <c r="E6" s="114" t="str">
        <f>'WEEK 3'!H7</f>
        <v>0.00%</v>
      </c>
      <c r="F6" s="110"/>
      <c r="G6" s="112" t="str">
        <f>'WEEK 3'!D8</f>
        <v>Close Grip Incline Bench (Touch and Go) or Close Grip Bench</v>
      </c>
      <c r="H6" s="113" t="str">
        <f>'WEEK 3'!I8</f>
        <v>0 LBS</v>
      </c>
      <c r="I6" s="113" t="str">
        <f>'WEEK 3'!F8</f>
        <v>0 LBS</v>
      </c>
      <c r="J6" s="114" t="str">
        <f>'WEEK 3'!H8</f>
        <v>0.00%</v>
      </c>
      <c r="L6" s="112" t="str">
        <f>'WEEK 3'!D9</f>
        <v>Split Squat or Step-Ups (knee level) </v>
      </c>
      <c r="M6" s="113" t="str">
        <f>'WEEK 3'!I9</f>
        <v>0 LBS</v>
      </c>
      <c r="N6" s="113" t="str">
        <f>'WEEK 3'!F9</f>
        <v>0 LBS</v>
      </c>
      <c r="O6" s="115" t="str">
        <f>'WEEK 3'!H9</f>
        <v>0%</v>
      </c>
      <c r="Q6" s="116" t="str">
        <f>'WEEK 3'!J125</f>
        <v>0.00</v>
      </c>
      <c r="R6" s="117"/>
      <c r="S6" s="118"/>
    </row>
    <row r="7" ht="19.5" customHeight="1">
      <c r="B7" s="119" t="str">
        <f>'WEEK 4'!D7</f>
        <v>Squat w/ belt</v>
      </c>
      <c r="C7" s="120" t="str">
        <f>'WEEK 4'!I7</f>
        <v>0 LBS</v>
      </c>
      <c r="D7" s="120" t="str">
        <f>'WEEK 4'!F7</f>
        <v>0 LBS</v>
      </c>
      <c r="E7" s="121" t="str">
        <f>'WEEK 4'!H7</f>
        <v>0.00%</v>
      </c>
      <c r="F7" s="110"/>
      <c r="G7" s="119" t="str">
        <f>'WEEK 4'!D8</f>
        <v>Close Grip Incline Bench (Touch and Go) or Close Grip Bench</v>
      </c>
      <c r="H7" s="120" t="str">
        <f>'WEEK 4'!I8</f>
        <v>0 LBS</v>
      </c>
      <c r="I7" s="120" t="str">
        <f>'WEEK 4'!F8</f>
        <v>0 LBS</v>
      </c>
      <c r="J7" s="121" t="str">
        <f>'WEEK 4'!H8</f>
        <v>0.00%</v>
      </c>
      <c r="L7" s="119" t="str">
        <f>'WEEK 4'!D9</f>
        <v>Split Squat or Step-Ups (knee level) </v>
      </c>
      <c r="M7" s="120" t="str">
        <f>'WEEK 4'!I9</f>
        <v>0 LBS</v>
      </c>
      <c r="N7" s="120" t="str">
        <f>'WEEK 4'!F9</f>
        <v>0 LBS</v>
      </c>
      <c r="O7" s="122" t="str">
        <f>'WEEK 4'!H9</f>
        <v>0%</v>
      </c>
      <c r="Q7" s="123" t="str">
        <f>'WEEK 4'!J125</f>
        <v>0.00</v>
      </c>
      <c r="R7" s="126" t="str">
        <f t="shared" ref="R7:R55" si="1">AVERAGE(Q4:Q7)</f>
        <v>0.00</v>
      </c>
      <c r="S7" s="125"/>
    </row>
    <row r="8" ht="19.5" customHeight="1">
      <c r="B8" s="112" t="str">
        <f>'WEEK 5'!D7</f>
        <v>Squat w/ belt</v>
      </c>
      <c r="C8" s="113" t="str">
        <f>'WEEK 5'!I7</f>
        <v>0 LBS</v>
      </c>
      <c r="D8" s="113" t="str">
        <f>'WEEK 5'!F7</f>
        <v>0 LBS</v>
      </c>
      <c r="E8" s="114" t="str">
        <f>'WEEK 5'!H7</f>
        <v>0.00%</v>
      </c>
      <c r="F8" s="110"/>
      <c r="G8" s="112" t="str">
        <f>'WEEK 5'!D8</f>
        <v>Close Grip Incline Bench (Touch and Go) or Close Grip Bench</v>
      </c>
      <c r="H8" s="113" t="str">
        <f>'WEEK 5'!I8</f>
        <v>0 LBS</v>
      </c>
      <c r="I8" s="113" t="str">
        <f>'WEEK 5'!F8</f>
        <v>0 LBS</v>
      </c>
      <c r="J8" s="114" t="str">
        <f>'WEEK 5'!H8</f>
        <v>0.00%</v>
      </c>
      <c r="L8" s="112" t="str">
        <f>'WEEK 5'!D9</f>
        <v>Split Squat or Step-Ups (knee level) </v>
      </c>
      <c r="M8" s="113" t="str">
        <f>'WEEK 5'!I9</f>
        <v>0 LBS</v>
      </c>
      <c r="N8" s="113" t="str">
        <f>'WEEK 5'!F9</f>
        <v>0 LBS</v>
      </c>
      <c r="O8" s="115" t="str">
        <f>'WEEK 5'!H9</f>
        <v>0%</v>
      </c>
      <c r="Q8" s="116" t="str">
        <f>'WEEK 5'!J125</f>
        <v>0.00</v>
      </c>
      <c r="R8" s="127" t="str">
        <f t="shared" si="1"/>
        <v>0.00</v>
      </c>
      <c r="S8" s="128" t="str">
        <f t="shared" ref="S8:S55" si="2">Q8/R8</f>
        <v>#DIV/0!</v>
      </c>
    </row>
    <row r="9" ht="19.5" customHeight="1">
      <c r="B9" s="119" t="str">
        <f>'WEEK 6'!D7</f>
        <v>Squat w/ belt</v>
      </c>
      <c r="C9" s="120" t="str">
        <f>'WEEK 6'!I7</f>
        <v>0 LBS</v>
      </c>
      <c r="D9" s="120" t="str">
        <f>'WEEK 6'!F7</f>
        <v>0 LBS</v>
      </c>
      <c r="E9" s="121" t="str">
        <f>'WEEK 6'!H7</f>
        <v>0.00%</v>
      </c>
      <c r="G9" s="119" t="str">
        <f>'WEEK 6'!D8</f>
        <v>Incline Bench (Touch and Go) or Wide Grip Bench</v>
      </c>
      <c r="H9" s="120" t="str">
        <f>'WEEK 6'!I8</f>
        <v>0 LBS</v>
      </c>
      <c r="I9" s="120" t="str">
        <f>'WEEK 6'!F8</f>
        <v>0 LBS</v>
      </c>
      <c r="J9" s="121" t="str">
        <f>'WEEK 6'!H8</f>
        <v>0.00%</v>
      </c>
      <c r="L9" s="119" t="str">
        <f>'WEEK 6'!D9</f>
        <v>Leg Press or Belt Squat or Hatfield Squat or Bulgarian Split Squats or Step-Ups (knee level) </v>
      </c>
      <c r="M9" s="120" t="str">
        <f>'WEEK 6'!I9</f>
        <v>0 LBS</v>
      </c>
      <c r="N9" s="120" t="str">
        <f>'WEEK 6'!F9</f>
        <v>0 LBS</v>
      </c>
      <c r="O9" s="122" t="str">
        <f>'WEEK 6'!H9</f>
        <v>0%</v>
      </c>
      <c r="Q9" s="123" t="str">
        <f>'WEEK 6'!J125</f>
        <v>0.00</v>
      </c>
      <c r="R9" s="126" t="str">
        <f t="shared" si="1"/>
        <v>0.00</v>
      </c>
      <c r="S9" s="129" t="str">
        <f t="shared" si="2"/>
        <v>#DIV/0!</v>
      </c>
    </row>
    <row r="10" ht="19.5" customHeight="1">
      <c r="B10" s="112" t="str">
        <f>'WEEK 7'!D7</f>
        <v>Squat w/ belt</v>
      </c>
      <c r="C10" s="113" t="str">
        <f>'WEEK 7'!I7</f>
        <v>0 LBS</v>
      </c>
      <c r="D10" s="113" t="str">
        <f>'WEEK 7'!F7</f>
        <v>0 LBS</v>
      </c>
      <c r="E10" s="114" t="str">
        <f>'WEEK 7'!H7</f>
        <v>0.00%</v>
      </c>
      <c r="G10" s="112" t="str">
        <f>'WEEK 7'!D8</f>
        <v>Incline Bench (Touch and Go) or Wide Grip Bench</v>
      </c>
      <c r="H10" s="113" t="str">
        <f>'WEEK 7'!I8</f>
        <v>0 LBS</v>
      </c>
      <c r="I10" s="113" t="str">
        <f>'WEEK 7'!F8</f>
        <v>0 LBS</v>
      </c>
      <c r="J10" s="114" t="str">
        <f>'WEEK 7'!H8</f>
        <v>0.00%</v>
      </c>
      <c r="L10" s="112" t="str">
        <f>'WEEK 7'!D9</f>
        <v>Leg Press or Belt Squat or Hatfield Squat or Bulgarian Split Squats or Step-Ups (knee level) </v>
      </c>
      <c r="M10" s="113" t="str">
        <f>'WEEK 7'!I9</f>
        <v>0 LBS</v>
      </c>
      <c r="N10" s="113" t="str">
        <f>'WEEK 7'!F9</f>
        <v>0 LBS</v>
      </c>
      <c r="O10" s="115" t="str">
        <f>'WEEK 7'!H9</f>
        <v>0%</v>
      </c>
      <c r="Q10" s="116" t="str">
        <f>'WEEK 7'!J125</f>
        <v>0.00</v>
      </c>
      <c r="R10" s="127" t="str">
        <f t="shared" si="1"/>
        <v>0.00</v>
      </c>
      <c r="S10" s="128" t="str">
        <f t="shared" si="2"/>
        <v>#DIV/0!</v>
      </c>
    </row>
    <row r="11" ht="19.5" customHeight="1">
      <c r="B11" s="119" t="str">
        <f>'WEEK 8'!D7</f>
        <v>Squat w/ belt</v>
      </c>
      <c r="C11" s="120" t="str">
        <f>'WEEK 8'!I7</f>
        <v>0 LBS</v>
      </c>
      <c r="D11" s="120" t="str">
        <f>'WEEK 8'!F7</f>
        <v>0 LBS</v>
      </c>
      <c r="E11" s="121" t="str">
        <f>'WEEK 8'!H7</f>
        <v>0.00%</v>
      </c>
      <c r="G11" s="119" t="str">
        <f>'WEEK 8'!D8</f>
        <v>Incline Bench (Touch and Go) or Wide Grip Bench</v>
      </c>
      <c r="H11" s="120" t="str">
        <f>'WEEK 8'!I8</f>
        <v>0 LBS</v>
      </c>
      <c r="I11" s="120" t="str">
        <f>'WEEK 8'!F8</f>
        <v>0 LBS</v>
      </c>
      <c r="J11" s="121" t="str">
        <f>'WEEK 8'!H8</f>
        <v>0.00%</v>
      </c>
      <c r="L11" s="119" t="str">
        <f>'WEEK 8'!D9</f>
        <v>Leg Press or Belt Squat or Hatfield Squat or Bulgarian Split Squats or Step-Ups (knee level) </v>
      </c>
      <c r="M11" s="120" t="str">
        <f>'WEEK 8'!I9</f>
        <v>0 LBS</v>
      </c>
      <c r="N11" s="120" t="str">
        <f>'WEEK 8'!F9</f>
        <v>0 LBS</v>
      </c>
      <c r="O11" s="122" t="str">
        <f>'WEEK 8'!H9</f>
        <v>0%</v>
      </c>
      <c r="Q11" s="123" t="str">
        <f>'WEEK 8'!J125</f>
        <v>0.00</v>
      </c>
      <c r="R11" s="126" t="str">
        <f t="shared" si="1"/>
        <v>0.00</v>
      </c>
      <c r="S11" s="129" t="str">
        <f t="shared" si="2"/>
        <v>#DIV/0!</v>
      </c>
    </row>
    <row r="12" ht="19.5" customHeight="1">
      <c r="B12" s="130" t="str">
        <f>'WEEK 9'!D7</f>
        <v>Squat w/ belt</v>
      </c>
      <c r="C12" s="113" t="str">
        <f>'WEEK 9'!I7</f>
        <v>0 LBS</v>
      </c>
      <c r="D12" s="113" t="str">
        <f>'WEEK 9'!F7</f>
        <v>0 LBS</v>
      </c>
      <c r="E12" s="114" t="str">
        <f>'WEEK 9'!H7</f>
        <v>0.00%</v>
      </c>
      <c r="G12" s="112" t="str">
        <f>'WEEK 9'!D8</f>
        <v>Incline Bench (Touch and Go) or Wide Grip Bench</v>
      </c>
      <c r="H12" s="113" t="str">
        <f>'WEEK 9'!I8</f>
        <v>0 LBS</v>
      </c>
      <c r="I12" s="113" t="str">
        <f>'WEEK 9'!F8</f>
        <v>0 LBS</v>
      </c>
      <c r="J12" s="114" t="str">
        <f>'WEEK 9'!H8</f>
        <v>0.00%</v>
      </c>
      <c r="L12" s="112" t="str">
        <f>'WEEK 9'!D9</f>
        <v>Leg Press or Belt Squat or Hatfield Squat or Bulgarian Split Squats or Step-Ups (knee level) </v>
      </c>
      <c r="M12" s="113" t="str">
        <f>'WEEK 9'!I9</f>
        <v>0 LBS</v>
      </c>
      <c r="N12" s="113" t="str">
        <f>'WEEK 9'!F9</f>
        <v>0 LBS</v>
      </c>
      <c r="O12" s="115" t="str">
        <f>'WEEK 9'!H9</f>
        <v>0%</v>
      </c>
      <c r="Q12" s="116" t="str">
        <f>'WEEK 9'!J125</f>
        <v>0.00</v>
      </c>
      <c r="R12" s="127" t="str">
        <f t="shared" si="1"/>
        <v>0.00</v>
      </c>
      <c r="S12" s="128" t="str">
        <f t="shared" si="2"/>
        <v>#DIV/0!</v>
      </c>
    </row>
    <row r="13" ht="19.5" customHeight="1">
      <c r="B13" s="119" t="str">
        <f>'WEEK 10'!D7</f>
        <v>Squat w/ belt</v>
      </c>
      <c r="C13" s="120" t="str">
        <f>'WEEK 10'!I7</f>
        <v>0 LBS</v>
      </c>
      <c r="D13" s="120" t="str">
        <f>'WEEK 10'!F7</f>
        <v>0 LBS</v>
      </c>
      <c r="E13" s="121" t="str">
        <f>'WEEK 10'!H7</f>
        <v>0.00%</v>
      </c>
      <c r="G13" s="119" t="str">
        <f>'WEEK 10'!D8</f>
        <v>Incline Bench (Touch and Go) or Wide Grip Bench</v>
      </c>
      <c r="H13" s="120" t="str">
        <f>'WEEK 10'!I8</f>
        <v>0 LBS</v>
      </c>
      <c r="I13" s="120" t="str">
        <f>'WEEK 10'!F8</f>
        <v>0 LBS</v>
      </c>
      <c r="J13" s="121" t="str">
        <f>'WEEK 10'!H8</f>
        <v>0.00%</v>
      </c>
      <c r="L13" s="119" t="str">
        <f>'WEEK 10'!D9</f>
        <v>Leg Press or Belt Squat or Hatfield Squat or Bulgarian Split Squats or Step-Ups (knee level) </v>
      </c>
      <c r="M13" s="120" t="str">
        <f>'WEEK 10'!I9</f>
        <v>0 LBS</v>
      </c>
      <c r="N13" s="120" t="str">
        <f>'WEEK 10'!F9</f>
        <v>0 LBS</v>
      </c>
      <c r="O13" s="122" t="str">
        <f>'WEEK 10'!H9</f>
        <v>0%</v>
      </c>
      <c r="Q13" s="123" t="str">
        <f>'WEEK 10'!J125</f>
        <v>0.00</v>
      </c>
      <c r="R13" s="126" t="str">
        <f t="shared" si="1"/>
        <v>0.00</v>
      </c>
      <c r="S13" s="129" t="str">
        <f t="shared" si="2"/>
        <v>#DIV/0!</v>
      </c>
    </row>
    <row r="14" ht="19.5" customHeight="1">
      <c r="B14" s="112" t="str">
        <f>'WEEK 11'!D7</f>
        <v>Slot 1 Week 11</v>
      </c>
      <c r="C14" s="113" t="str">
        <f>'WEEK 11'!I7</f>
        <v>0 LBS</v>
      </c>
      <c r="D14" s="113" t="str">
        <f>'WEEK 11'!F7</f>
        <v>0 LBS</v>
      </c>
      <c r="E14" s="114" t="str">
        <f>'WEEK 11'!H7</f>
        <v>0.00%</v>
      </c>
      <c r="G14" s="112" t="str">
        <f>'WEEK 11'!D8</f>
        <v>Slot 2 Week 11</v>
      </c>
      <c r="H14" s="113" t="str">
        <f>'WEEK 11'!I8</f>
        <v>0 LBS</v>
      </c>
      <c r="I14" s="113" t="str">
        <f>'WEEK 11'!F8</f>
        <v>0 LBS</v>
      </c>
      <c r="J14" s="114" t="str">
        <f>'WEEK 11'!H8</f>
        <v>0.00%</v>
      </c>
      <c r="L14" s="112" t="str">
        <f>'WEEK 11'!D9</f>
        <v>Slot 3 Week 11</v>
      </c>
      <c r="M14" s="113" t="str">
        <f>'WEEK 11'!I9</f>
        <v>0 LBS</v>
      </c>
      <c r="N14" s="113" t="str">
        <f>'WEEK 11'!F9</f>
        <v>0 LBS</v>
      </c>
      <c r="O14" s="115" t="str">
        <f>'WEEK 11'!H9</f>
        <v>0%</v>
      </c>
      <c r="Q14" s="116" t="str">
        <f>'WEEK 11'!J125</f>
        <v>0.00</v>
      </c>
      <c r="R14" s="127" t="str">
        <f t="shared" si="1"/>
        <v>0.00</v>
      </c>
      <c r="S14" s="128" t="str">
        <f t="shared" si="2"/>
        <v>#DIV/0!</v>
      </c>
    </row>
    <row r="15" ht="19.5" customHeight="1">
      <c r="B15" s="119" t="str">
        <f>'WEEK 12'!D7</f>
        <v>Slot 1 Week 12</v>
      </c>
      <c r="C15" s="120" t="str">
        <f>'WEEK 12'!I7</f>
        <v>0 LBS</v>
      </c>
      <c r="D15" s="120" t="str">
        <f>'WEEK 12'!F7</f>
        <v>0 LBS</v>
      </c>
      <c r="E15" s="121" t="str">
        <f>'WEEK 12'!H7</f>
        <v>0.00%</v>
      </c>
      <c r="G15" s="119" t="str">
        <f>'WEEK 12'!D8</f>
        <v>Slot 2 Week 12</v>
      </c>
      <c r="H15" s="120" t="str">
        <f>'WEEK 12'!I8</f>
        <v>0 LBS</v>
      </c>
      <c r="I15" s="120" t="str">
        <f>'WEEK 12'!F8</f>
        <v>0 LBS</v>
      </c>
      <c r="J15" s="121" t="str">
        <f>'WEEK 12'!H8</f>
        <v>0.00%</v>
      </c>
      <c r="L15" s="119" t="str">
        <f>'WEEK 12'!D9</f>
        <v>Slot 3 Week 12</v>
      </c>
      <c r="M15" s="120" t="str">
        <f>'WEEK 12'!I9</f>
        <v>0 LBS</v>
      </c>
      <c r="N15" s="120" t="str">
        <f>'WEEK 12'!F9</f>
        <v>0 LBS</v>
      </c>
      <c r="O15" s="122" t="str">
        <f>'WEEK 12'!H9</f>
        <v>0%</v>
      </c>
      <c r="Q15" s="123" t="str">
        <f>'WEEK 12'!J125</f>
        <v>0.00</v>
      </c>
      <c r="R15" s="126" t="str">
        <f t="shared" si="1"/>
        <v>0.00</v>
      </c>
      <c r="S15" s="129" t="str">
        <f t="shared" si="2"/>
        <v>#DIV/0!</v>
      </c>
    </row>
    <row r="16" ht="19.5" customHeight="1">
      <c r="B16" s="112" t="str">
        <f>'WEEK 13'!D7</f>
        <v>Slot 1 Week 13</v>
      </c>
      <c r="C16" s="113" t="str">
        <f>'WEEK 13'!I7</f>
        <v>0 LBS</v>
      </c>
      <c r="D16" s="113" t="str">
        <f>'WEEK 13'!F7</f>
        <v>0 LBS</v>
      </c>
      <c r="E16" s="114" t="str">
        <f>'WEEK 13'!H7</f>
        <v>0.00%</v>
      </c>
      <c r="G16" s="112" t="str">
        <f>'WEEK 13'!D8</f>
        <v>Slot 2 Week 13</v>
      </c>
      <c r="H16" s="113" t="str">
        <f>'WEEK 13'!I8</f>
        <v>0 LBS</v>
      </c>
      <c r="I16" s="113" t="str">
        <f>'WEEK 13'!F8</f>
        <v>0 LBS</v>
      </c>
      <c r="J16" s="114" t="str">
        <f>'WEEK 13'!H8</f>
        <v>0.00%</v>
      </c>
      <c r="L16" s="112" t="str">
        <f>'WEEK 13'!D9</f>
        <v>Slot 3 Week 13</v>
      </c>
      <c r="M16" s="113" t="str">
        <f>'WEEK 13'!I9</f>
        <v>0 LBS</v>
      </c>
      <c r="N16" s="113" t="str">
        <f>'WEEK 13'!F9</f>
        <v>0 LBS</v>
      </c>
      <c r="O16" s="115" t="str">
        <f>'WEEK 13'!H9</f>
        <v>0%</v>
      </c>
      <c r="Q16" s="116" t="str">
        <f>'WEEK 13'!J125</f>
        <v>0.00</v>
      </c>
      <c r="R16" s="127" t="str">
        <f t="shared" si="1"/>
        <v>0.00</v>
      </c>
      <c r="S16" s="128" t="str">
        <f t="shared" si="2"/>
        <v>#DIV/0!</v>
      </c>
    </row>
    <row r="17" ht="19.5" customHeight="1">
      <c r="B17" s="119" t="str">
        <f>'WEEK 14'!D7</f>
        <v>Slot 1 Week 14</v>
      </c>
      <c r="C17" s="120" t="str">
        <f>'WEEK 14'!I7</f>
        <v>0 LBS</v>
      </c>
      <c r="D17" s="120" t="str">
        <f>'WEEK 14'!F7</f>
        <v>0 LBS</v>
      </c>
      <c r="E17" s="121" t="str">
        <f>'WEEK 14'!H7</f>
        <v>0.00%</v>
      </c>
      <c r="G17" s="119" t="str">
        <f>'WEEK 14'!D8</f>
        <v>Slot 2 Week 14</v>
      </c>
      <c r="H17" s="120" t="str">
        <f>'WEEK 14'!I8</f>
        <v>0 LBS</v>
      </c>
      <c r="I17" s="120" t="str">
        <f>'WEEK 14'!F8</f>
        <v>0 LBS</v>
      </c>
      <c r="J17" s="121" t="str">
        <f>'WEEK 14'!H8</f>
        <v>0.00%</v>
      </c>
      <c r="L17" s="119" t="str">
        <f>'WEEK 14'!D9</f>
        <v>Slot 3 Week 14</v>
      </c>
      <c r="M17" s="120" t="str">
        <f>'WEEK 14'!I9</f>
        <v>0 LBS</v>
      </c>
      <c r="N17" s="120" t="str">
        <f>'WEEK 14'!F9</f>
        <v>0 LBS</v>
      </c>
      <c r="O17" s="122" t="str">
        <f>'WEEK 14'!H9</f>
        <v>0%</v>
      </c>
      <c r="Q17" s="123" t="str">
        <f>'WEEK 14'!J125</f>
        <v>0.00</v>
      </c>
      <c r="R17" s="126" t="str">
        <f t="shared" si="1"/>
        <v>0.00</v>
      </c>
      <c r="S17" s="129" t="str">
        <f t="shared" si="2"/>
        <v>#DIV/0!</v>
      </c>
    </row>
    <row r="18" ht="19.5" customHeight="1">
      <c r="B18" s="112" t="str">
        <f>'WEEK 15'!D7</f>
        <v>Slot 1 Week 15</v>
      </c>
      <c r="C18" s="113" t="str">
        <f>'WEEK 15'!I7</f>
        <v>0 LBS</v>
      </c>
      <c r="D18" s="113" t="str">
        <f>'WEEK 15'!F7</f>
        <v>0 LBS</v>
      </c>
      <c r="E18" s="114" t="str">
        <f>'WEEK 15'!H7</f>
        <v>0.00%</v>
      </c>
      <c r="G18" s="112" t="str">
        <f>'WEEK 15'!D8</f>
        <v>Slot 2 Week 15</v>
      </c>
      <c r="H18" s="113" t="str">
        <f>'WEEK 15'!I8</f>
        <v>0 LBS</v>
      </c>
      <c r="I18" s="113" t="str">
        <f>'WEEK 15'!F8</f>
        <v>0 LBS</v>
      </c>
      <c r="J18" s="114" t="str">
        <f>'WEEK 15'!H8</f>
        <v>0.00%</v>
      </c>
      <c r="L18" s="112" t="str">
        <f>'WEEK 15'!D9</f>
        <v>Slot 3 Week 15</v>
      </c>
      <c r="M18" s="113" t="str">
        <f>'WEEK 15'!I9</f>
        <v>0 LBS</v>
      </c>
      <c r="N18" s="113" t="str">
        <f>'WEEK 15'!F9</f>
        <v>0 LBS</v>
      </c>
      <c r="O18" s="115" t="str">
        <f>'WEEK 15'!H9</f>
        <v>0%</v>
      </c>
      <c r="Q18" s="116" t="str">
        <f>'WEEK 15'!J125</f>
        <v>0.00</v>
      </c>
      <c r="R18" s="127" t="str">
        <f t="shared" si="1"/>
        <v>0.00</v>
      </c>
      <c r="S18" s="128" t="str">
        <f t="shared" si="2"/>
        <v>#DIV/0!</v>
      </c>
    </row>
    <row r="19" ht="19.5" customHeight="1">
      <c r="B19" s="131" t="str">
        <f>'WEEK 16'!D7</f>
        <v>Slot 1 Week 16</v>
      </c>
      <c r="C19" s="132" t="str">
        <f>'WEEK 16'!I7</f>
        <v>0 LBS</v>
      </c>
      <c r="D19" s="132" t="str">
        <f>'WEEK 16'!F7</f>
        <v>0 LBS</v>
      </c>
      <c r="E19" s="133" t="str">
        <f>'WEEK 16'!H7</f>
        <v>0.00%</v>
      </c>
      <c r="G19" s="131" t="str">
        <f>'WEEK 16'!D8</f>
        <v>Slot 2 Week 16</v>
      </c>
      <c r="H19" s="132" t="str">
        <f>'WEEK 16'!I8</f>
        <v>0 LBS</v>
      </c>
      <c r="I19" s="132" t="str">
        <f>'WEEK 16'!F8</f>
        <v>0 LBS</v>
      </c>
      <c r="J19" s="133" t="str">
        <f>'WEEK 16'!H8</f>
        <v>0.00%</v>
      </c>
      <c r="L19" s="131" t="str">
        <f>'WEEK 16'!D9</f>
        <v>Slot 3 Week 16</v>
      </c>
      <c r="M19" s="132" t="str">
        <f>'WEEK 16'!I9</f>
        <v>0 LBS</v>
      </c>
      <c r="N19" s="132" t="str">
        <f>'WEEK 16'!F9</f>
        <v>0 LBS</v>
      </c>
      <c r="O19" s="134" t="str">
        <f>'WEEK 16'!H9</f>
        <v>0%</v>
      </c>
      <c r="Q19" s="135" t="str">
        <f>'WEEK 16'!J125</f>
        <v>0.00</v>
      </c>
      <c r="R19" s="136" t="str">
        <f t="shared" si="1"/>
        <v>0.00</v>
      </c>
      <c r="S19" s="137" t="str">
        <f t="shared" si="2"/>
        <v>#DIV/0!</v>
      </c>
    </row>
    <row r="20" ht="19.5" hidden="1" customHeight="1">
      <c r="B20" s="138" t="s">
        <v>50</v>
      </c>
      <c r="C20" s="138" t="s">
        <v>51</v>
      </c>
      <c r="D20" s="138" t="s">
        <v>52</v>
      </c>
      <c r="E20" s="138" t="s">
        <v>53</v>
      </c>
      <c r="G20" s="138" t="s">
        <v>54</v>
      </c>
      <c r="H20" s="138" t="s">
        <v>51</v>
      </c>
      <c r="I20" s="138" t="s">
        <v>52</v>
      </c>
      <c r="J20" s="138" t="s">
        <v>53</v>
      </c>
      <c r="L20" s="138" t="s">
        <v>54</v>
      </c>
      <c r="M20" s="138" t="s">
        <v>51</v>
      </c>
      <c r="N20" s="138" t="s">
        <v>52</v>
      </c>
      <c r="O20" s="138" t="s">
        <v>53</v>
      </c>
      <c r="Q20" s="139" t="e">
        <v>#REF!</v>
      </c>
      <c r="R20" s="117" t="str">
        <f t="shared" si="1"/>
        <v>#REF!</v>
      </c>
      <c r="S20" s="140" t="str">
        <f t="shared" si="2"/>
        <v>#REF!</v>
      </c>
    </row>
    <row r="21" ht="19.5" hidden="1" customHeight="1">
      <c r="B21" s="138" t="s">
        <v>55</v>
      </c>
      <c r="C21" s="138" t="s">
        <v>56</v>
      </c>
      <c r="D21" s="138" t="s">
        <v>57</v>
      </c>
      <c r="E21" s="138" t="s">
        <v>58</v>
      </c>
      <c r="G21" s="138" t="s">
        <v>59</v>
      </c>
      <c r="H21" s="138" t="s">
        <v>56</v>
      </c>
      <c r="I21" s="138" t="s">
        <v>57</v>
      </c>
      <c r="J21" s="138" t="s">
        <v>58</v>
      </c>
      <c r="L21" s="138" t="s">
        <v>59</v>
      </c>
      <c r="M21" s="138" t="s">
        <v>56</v>
      </c>
      <c r="N21" s="138" t="s">
        <v>57</v>
      </c>
      <c r="O21" s="138" t="s">
        <v>58</v>
      </c>
      <c r="Q21" s="141" t="s">
        <v>60</v>
      </c>
      <c r="R21" s="117" t="str">
        <f t="shared" si="1"/>
        <v>#REF!</v>
      </c>
      <c r="S21" s="140" t="str">
        <f t="shared" si="2"/>
        <v>#REF!</v>
      </c>
    </row>
    <row r="22" ht="19.5" hidden="1" customHeight="1">
      <c r="B22" s="138" t="s">
        <v>61</v>
      </c>
      <c r="C22" s="138" t="s">
        <v>62</v>
      </c>
      <c r="D22" s="138" t="s">
        <v>63</v>
      </c>
      <c r="E22" s="138" t="s">
        <v>64</v>
      </c>
      <c r="G22" s="138" t="s">
        <v>65</v>
      </c>
      <c r="H22" s="138" t="s">
        <v>62</v>
      </c>
      <c r="I22" s="138" t="s">
        <v>63</v>
      </c>
      <c r="J22" s="138" t="s">
        <v>64</v>
      </c>
      <c r="L22" s="138" t="s">
        <v>65</v>
      </c>
      <c r="M22" s="138" t="s">
        <v>62</v>
      </c>
      <c r="N22" s="138" t="s">
        <v>63</v>
      </c>
      <c r="O22" s="138" t="s">
        <v>64</v>
      </c>
      <c r="Q22" s="141" t="s">
        <v>66</v>
      </c>
      <c r="R22" s="117" t="str">
        <f t="shared" si="1"/>
        <v>#REF!</v>
      </c>
      <c r="S22" s="140" t="str">
        <f t="shared" si="2"/>
        <v>#REF!</v>
      </c>
    </row>
    <row r="23" ht="19.5" hidden="1" customHeight="1">
      <c r="B23" s="138" t="s">
        <v>67</v>
      </c>
      <c r="C23" s="138" t="s">
        <v>68</v>
      </c>
      <c r="D23" s="138" t="s">
        <v>69</v>
      </c>
      <c r="E23" s="138" t="s">
        <v>70</v>
      </c>
      <c r="G23" s="138" t="s">
        <v>71</v>
      </c>
      <c r="H23" s="138" t="s">
        <v>68</v>
      </c>
      <c r="I23" s="138" t="s">
        <v>69</v>
      </c>
      <c r="J23" s="138" t="s">
        <v>70</v>
      </c>
      <c r="L23" s="138" t="s">
        <v>71</v>
      </c>
      <c r="M23" s="138" t="s">
        <v>68</v>
      </c>
      <c r="N23" s="138" t="s">
        <v>69</v>
      </c>
      <c r="O23" s="138" t="s">
        <v>70</v>
      </c>
      <c r="Q23" s="141" t="s">
        <v>72</v>
      </c>
      <c r="R23" s="117" t="str">
        <f t="shared" si="1"/>
        <v>#REF!</v>
      </c>
      <c r="S23" s="140" t="str">
        <f t="shared" si="2"/>
        <v>#REF!</v>
      </c>
    </row>
    <row r="24" ht="19.5" hidden="1" customHeight="1">
      <c r="B24" s="138" t="s">
        <v>73</v>
      </c>
      <c r="C24" s="138" t="s">
        <v>74</v>
      </c>
      <c r="D24" s="138" t="s">
        <v>75</v>
      </c>
      <c r="E24" s="138" t="s">
        <v>76</v>
      </c>
      <c r="G24" s="138" t="s">
        <v>77</v>
      </c>
      <c r="H24" s="138" t="s">
        <v>74</v>
      </c>
      <c r="I24" s="138" t="s">
        <v>75</v>
      </c>
      <c r="J24" s="138" t="s">
        <v>76</v>
      </c>
      <c r="L24" s="138" t="s">
        <v>77</v>
      </c>
      <c r="M24" s="138" t="s">
        <v>74</v>
      </c>
      <c r="N24" s="138" t="s">
        <v>75</v>
      </c>
      <c r="O24" s="138" t="s">
        <v>76</v>
      </c>
      <c r="Q24" s="141" t="s">
        <v>78</v>
      </c>
      <c r="R24" s="127" t="str">
        <f t="shared" si="1"/>
        <v>#DIV/0!</v>
      </c>
      <c r="S24" s="140" t="str">
        <f t="shared" si="2"/>
        <v>#DIV/0!</v>
      </c>
    </row>
    <row r="25" ht="19.5" hidden="1" customHeight="1">
      <c r="B25" s="138" t="s">
        <v>79</v>
      </c>
      <c r="C25" s="138" t="s">
        <v>80</v>
      </c>
      <c r="D25" s="138" t="s">
        <v>81</v>
      </c>
      <c r="E25" s="138" t="s">
        <v>82</v>
      </c>
      <c r="G25" s="138" t="s">
        <v>83</v>
      </c>
      <c r="H25" s="138" t="s">
        <v>80</v>
      </c>
      <c r="I25" s="138" t="s">
        <v>81</v>
      </c>
      <c r="J25" s="138" t="s">
        <v>82</v>
      </c>
      <c r="L25" s="138" t="s">
        <v>83</v>
      </c>
      <c r="M25" s="138" t="s">
        <v>80</v>
      </c>
      <c r="N25" s="138" t="s">
        <v>81</v>
      </c>
      <c r="O25" s="138" t="s">
        <v>82</v>
      </c>
      <c r="Q25" s="141" t="s">
        <v>84</v>
      </c>
      <c r="R25" s="127" t="str">
        <f t="shared" si="1"/>
        <v>#DIV/0!</v>
      </c>
      <c r="S25" s="140" t="str">
        <f t="shared" si="2"/>
        <v>#DIV/0!</v>
      </c>
    </row>
    <row r="26" ht="19.5" hidden="1" customHeight="1">
      <c r="B26" s="138" t="s">
        <v>85</v>
      </c>
      <c r="C26" s="138" t="s">
        <v>86</v>
      </c>
      <c r="D26" s="138" t="s">
        <v>87</v>
      </c>
      <c r="E26" s="138" t="s">
        <v>88</v>
      </c>
      <c r="G26" s="138" t="s">
        <v>89</v>
      </c>
      <c r="H26" s="138" t="s">
        <v>86</v>
      </c>
      <c r="I26" s="138" t="s">
        <v>87</v>
      </c>
      <c r="J26" s="138" t="s">
        <v>88</v>
      </c>
      <c r="L26" s="138" t="s">
        <v>89</v>
      </c>
      <c r="M26" s="138" t="s">
        <v>86</v>
      </c>
      <c r="N26" s="138" t="s">
        <v>87</v>
      </c>
      <c r="O26" s="138" t="s">
        <v>88</v>
      </c>
      <c r="Q26" s="141" t="s">
        <v>90</v>
      </c>
      <c r="R26" s="127" t="str">
        <f t="shared" si="1"/>
        <v>#DIV/0!</v>
      </c>
      <c r="S26" s="140" t="str">
        <f t="shared" si="2"/>
        <v>#DIV/0!</v>
      </c>
    </row>
    <row r="27" ht="19.5" hidden="1" customHeight="1">
      <c r="B27" s="138" t="s">
        <v>91</v>
      </c>
      <c r="C27" s="138" t="s">
        <v>92</v>
      </c>
      <c r="D27" s="138" t="s">
        <v>93</v>
      </c>
      <c r="E27" s="138" t="s">
        <v>94</v>
      </c>
      <c r="G27" s="138" t="s">
        <v>95</v>
      </c>
      <c r="H27" s="138" t="s">
        <v>92</v>
      </c>
      <c r="I27" s="138" t="s">
        <v>93</v>
      </c>
      <c r="J27" s="138" t="s">
        <v>94</v>
      </c>
      <c r="L27" s="138" t="s">
        <v>95</v>
      </c>
      <c r="M27" s="138" t="s">
        <v>92</v>
      </c>
      <c r="N27" s="138" t="s">
        <v>93</v>
      </c>
      <c r="O27" s="138" t="s">
        <v>94</v>
      </c>
      <c r="Q27" s="141" t="s">
        <v>96</v>
      </c>
      <c r="R27" s="127" t="str">
        <f t="shared" si="1"/>
        <v>#DIV/0!</v>
      </c>
      <c r="S27" s="140" t="str">
        <f t="shared" si="2"/>
        <v>#DIV/0!</v>
      </c>
    </row>
    <row r="28" ht="19.5" hidden="1" customHeight="1">
      <c r="B28" s="138" t="s">
        <v>97</v>
      </c>
      <c r="C28" s="138" t="s">
        <v>98</v>
      </c>
      <c r="D28" s="138" t="s">
        <v>99</v>
      </c>
      <c r="E28" s="138" t="s">
        <v>100</v>
      </c>
      <c r="G28" s="138" t="s">
        <v>101</v>
      </c>
      <c r="H28" s="138" t="s">
        <v>98</v>
      </c>
      <c r="I28" s="138" t="s">
        <v>99</v>
      </c>
      <c r="J28" s="138" t="s">
        <v>100</v>
      </c>
      <c r="L28" s="138" t="s">
        <v>101</v>
      </c>
      <c r="M28" s="138" t="s">
        <v>98</v>
      </c>
      <c r="N28" s="138" t="s">
        <v>99</v>
      </c>
      <c r="O28" s="138" t="s">
        <v>100</v>
      </c>
      <c r="Q28" s="141" t="s">
        <v>102</v>
      </c>
      <c r="R28" s="127" t="str">
        <f t="shared" si="1"/>
        <v>#DIV/0!</v>
      </c>
      <c r="S28" s="140" t="str">
        <f t="shared" si="2"/>
        <v>#DIV/0!</v>
      </c>
    </row>
    <row r="29" ht="19.5" hidden="1" customHeight="1">
      <c r="B29" s="138" t="s">
        <v>103</v>
      </c>
      <c r="C29" s="138" t="s">
        <v>104</v>
      </c>
      <c r="D29" s="138" t="s">
        <v>105</v>
      </c>
      <c r="E29" s="138" t="s">
        <v>106</v>
      </c>
      <c r="G29" s="138" t="s">
        <v>107</v>
      </c>
      <c r="H29" s="138" t="s">
        <v>104</v>
      </c>
      <c r="I29" s="138" t="s">
        <v>105</v>
      </c>
      <c r="J29" s="138" t="s">
        <v>106</v>
      </c>
      <c r="L29" s="138" t="s">
        <v>107</v>
      </c>
      <c r="M29" s="138" t="s">
        <v>104</v>
      </c>
      <c r="N29" s="138" t="s">
        <v>105</v>
      </c>
      <c r="O29" s="138" t="s">
        <v>106</v>
      </c>
      <c r="Q29" s="141" t="s">
        <v>108</v>
      </c>
      <c r="R29" s="127" t="str">
        <f t="shared" si="1"/>
        <v>#DIV/0!</v>
      </c>
      <c r="S29" s="140" t="str">
        <f t="shared" si="2"/>
        <v>#DIV/0!</v>
      </c>
    </row>
    <row r="30" ht="19.5" hidden="1" customHeight="1">
      <c r="B30" s="138" t="s">
        <v>109</v>
      </c>
      <c r="C30" s="138" t="s">
        <v>110</v>
      </c>
      <c r="D30" s="138" t="s">
        <v>111</v>
      </c>
      <c r="E30" s="138" t="s">
        <v>112</v>
      </c>
      <c r="G30" s="138" t="s">
        <v>113</v>
      </c>
      <c r="H30" s="138" t="s">
        <v>110</v>
      </c>
      <c r="I30" s="138" t="s">
        <v>111</v>
      </c>
      <c r="J30" s="138" t="s">
        <v>112</v>
      </c>
      <c r="L30" s="138" t="s">
        <v>113</v>
      </c>
      <c r="M30" s="138" t="s">
        <v>110</v>
      </c>
      <c r="N30" s="138" t="s">
        <v>111</v>
      </c>
      <c r="O30" s="138" t="s">
        <v>112</v>
      </c>
      <c r="Q30" s="141" t="s">
        <v>114</v>
      </c>
      <c r="R30" s="127" t="str">
        <f t="shared" si="1"/>
        <v>#DIV/0!</v>
      </c>
      <c r="S30" s="140" t="str">
        <f t="shared" si="2"/>
        <v>#DIV/0!</v>
      </c>
    </row>
    <row r="31" ht="19.5" hidden="1" customHeight="1">
      <c r="B31" s="138" t="s">
        <v>115</v>
      </c>
      <c r="C31" s="138" t="s">
        <v>116</v>
      </c>
      <c r="D31" s="138" t="s">
        <v>117</v>
      </c>
      <c r="E31" s="138" t="s">
        <v>118</v>
      </c>
      <c r="G31" s="138" t="s">
        <v>119</v>
      </c>
      <c r="H31" s="138" t="s">
        <v>116</v>
      </c>
      <c r="I31" s="138" t="s">
        <v>117</v>
      </c>
      <c r="J31" s="138" t="s">
        <v>118</v>
      </c>
      <c r="L31" s="138" t="s">
        <v>119</v>
      </c>
      <c r="M31" s="138" t="s">
        <v>116</v>
      </c>
      <c r="N31" s="138" t="s">
        <v>117</v>
      </c>
      <c r="O31" s="138" t="s">
        <v>118</v>
      </c>
      <c r="Q31" s="141" t="s">
        <v>120</v>
      </c>
      <c r="R31" s="127" t="str">
        <f t="shared" si="1"/>
        <v>#DIV/0!</v>
      </c>
      <c r="S31" s="140" t="str">
        <f t="shared" si="2"/>
        <v>#DIV/0!</v>
      </c>
    </row>
    <row r="32" ht="19.5" hidden="1" customHeight="1">
      <c r="B32" s="138" t="s">
        <v>121</v>
      </c>
      <c r="C32" s="138" t="s">
        <v>122</v>
      </c>
      <c r="D32" s="138" t="s">
        <v>123</v>
      </c>
      <c r="E32" s="138" t="s">
        <v>124</v>
      </c>
      <c r="G32" s="138" t="s">
        <v>125</v>
      </c>
      <c r="H32" s="138" t="s">
        <v>122</v>
      </c>
      <c r="I32" s="138" t="s">
        <v>123</v>
      </c>
      <c r="J32" s="138" t="s">
        <v>124</v>
      </c>
      <c r="L32" s="138" t="s">
        <v>125</v>
      </c>
      <c r="M32" s="138" t="s">
        <v>122</v>
      </c>
      <c r="N32" s="138" t="s">
        <v>123</v>
      </c>
      <c r="O32" s="138" t="s">
        <v>124</v>
      </c>
      <c r="Q32" s="141" t="s">
        <v>126</v>
      </c>
      <c r="R32" s="127" t="str">
        <f t="shared" si="1"/>
        <v>#DIV/0!</v>
      </c>
      <c r="S32" s="140" t="str">
        <f t="shared" si="2"/>
        <v>#DIV/0!</v>
      </c>
    </row>
    <row r="33" ht="19.5" hidden="1" customHeight="1">
      <c r="B33" s="138" t="s">
        <v>127</v>
      </c>
      <c r="C33" s="138" t="s">
        <v>128</v>
      </c>
      <c r="D33" s="138" t="s">
        <v>129</v>
      </c>
      <c r="E33" s="138" t="s">
        <v>130</v>
      </c>
      <c r="G33" s="138" t="s">
        <v>131</v>
      </c>
      <c r="H33" s="138" t="s">
        <v>128</v>
      </c>
      <c r="I33" s="138" t="s">
        <v>129</v>
      </c>
      <c r="J33" s="138" t="s">
        <v>130</v>
      </c>
      <c r="L33" s="138" t="s">
        <v>131</v>
      </c>
      <c r="M33" s="138" t="s">
        <v>128</v>
      </c>
      <c r="N33" s="138" t="s">
        <v>129</v>
      </c>
      <c r="O33" s="138" t="s">
        <v>130</v>
      </c>
      <c r="Q33" s="141" t="s">
        <v>132</v>
      </c>
      <c r="R33" s="127" t="str">
        <f t="shared" si="1"/>
        <v>#DIV/0!</v>
      </c>
      <c r="S33" s="140" t="str">
        <f t="shared" si="2"/>
        <v>#DIV/0!</v>
      </c>
    </row>
    <row r="34" ht="19.5" hidden="1" customHeight="1">
      <c r="B34" s="138" t="s">
        <v>133</v>
      </c>
      <c r="C34" s="138" t="s">
        <v>134</v>
      </c>
      <c r="D34" s="138" t="s">
        <v>135</v>
      </c>
      <c r="E34" s="138" t="s">
        <v>136</v>
      </c>
      <c r="G34" s="138" t="s">
        <v>137</v>
      </c>
      <c r="H34" s="138" t="s">
        <v>134</v>
      </c>
      <c r="I34" s="138" t="s">
        <v>135</v>
      </c>
      <c r="J34" s="138" t="s">
        <v>136</v>
      </c>
      <c r="L34" s="138" t="s">
        <v>137</v>
      </c>
      <c r="M34" s="138" t="s">
        <v>134</v>
      </c>
      <c r="N34" s="138" t="s">
        <v>135</v>
      </c>
      <c r="O34" s="138" t="s">
        <v>136</v>
      </c>
      <c r="Q34" s="141" t="s">
        <v>138</v>
      </c>
      <c r="R34" s="127" t="str">
        <f t="shared" si="1"/>
        <v>#DIV/0!</v>
      </c>
      <c r="S34" s="140" t="str">
        <f t="shared" si="2"/>
        <v>#DIV/0!</v>
      </c>
    </row>
    <row r="35" ht="19.5" hidden="1" customHeight="1">
      <c r="B35" s="138" t="s">
        <v>139</v>
      </c>
      <c r="C35" s="138" t="s">
        <v>140</v>
      </c>
      <c r="D35" s="138" t="s">
        <v>141</v>
      </c>
      <c r="E35" s="138" t="s">
        <v>142</v>
      </c>
      <c r="G35" s="138" t="s">
        <v>143</v>
      </c>
      <c r="H35" s="138" t="s">
        <v>140</v>
      </c>
      <c r="I35" s="138" t="s">
        <v>141</v>
      </c>
      <c r="J35" s="138" t="s">
        <v>142</v>
      </c>
      <c r="L35" s="138" t="s">
        <v>143</v>
      </c>
      <c r="M35" s="138" t="s">
        <v>140</v>
      </c>
      <c r="N35" s="138" t="s">
        <v>141</v>
      </c>
      <c r="O35" s="138" t="s">
        <v>142</v>
      </c>
      <c r="Q35" s="141" t="s">
        <v>144</v>
      </c>
      <c r="R35" s="127" t="str">
        <f t="shared" si="1"/>
        <v>#DIV/0!</v>
      </c>
      <c r="S35" s="140" t="str">
        <f t="shared" si="2"/>
        <v>#DIV/0!</v>
      </c>
    </row>
    <row r="36" ht="19.5" hidden="1" customHeight="1">
      <c r="B36" s="138" t="s">
        <v>145</v>
      </c>
      <c r="C36" s="138" t="s">
        <v>146</v>
      </c>
      <c r="D36" s="138" t="s">
        <v>147</v>
      </c>
      <c r="E36" s="138" t="s">
        <v>148</v>
      </c>
      <c r="G36" s="138" t="s">
        <v>149</v>
      </c>
      <c r="H36" s="138" t="s">
        <v>146</v>
      </c>
      <c r="I36" s="138" t="s">
        <v>147</v>
      </c>
      <c r="J36" s="138" t="s">
        <v>148</v>
      </c>
      <c r="L36" s="138" t="s">
        <v>149</v>
      </c>
      <c r="M36" s="138" t="s">
        <v>146</v>
      </c>
      <c r="N36" s="138" t="s">
        <v>147</v>
      </c>
      <c r="O36" s="138" t="s">
        <v>148</v>
      </c>
      <c r="Q36" s="141" t="s">
        <v>150</v>
      </c>
      <c r="R36" s="127" t="str">
        <f t="shared" si="1"/>
        <v>#DIV/0!</v>
      </c>
      <c r="S36" s="140" t="str">
        <f t="shared" si="2"/>
        <v>#DIV/0!</v>
      </c>
    </row>
    <row r="37" ht="19.5" hidden="1" customHeight="1">
      <c r="B37" s="138" t="s">
        <v>151</v>
      </c>
      <c r="C37" s="138" t="s">
        <v>152</v>
      </c>
      <c r="D37" s="138" t="s">
        <v>153</v>
      </c>
      <c r="E37" s="138" t="s">
        <v>154</v>
      </c>
      <c r="G37" s="138" t="s">
        <v>155</v>
      </c>
      <c r="H37" s="138" t="s">
        <v>152</v>
      </c>
      <c r="I37" s="138" t="s">
        <v>153</v>
      </c>
      <c r="J37" s="138" t="s">
        <v>154</v>
      </c>
      <c r="L37" s="138" t="s">
        <v>155</v>
      </c>
      <c r="M37" s="138" t="s">
        <v>152</v>
      </c>
      <c r="N37" s="138" t="s">
        <v>153</v>
      </c>
      <c r="O37" s="138" t="s">
        <v>154</v>
      </c>
      <c r="Q37" s="141" t="s">
        <v>156</v>
      </c>
      <c r="R37" s="127" t="str">
        <f t="shared" si="1"/>
        <v>#DIV/0!</v>
      </c>
      <c r="S37" s="140" t="str">
        <f t="shared" si="2"/>
        <v>#DIV/0!</v>
      </c>
    </row>
    <row r="38" ht="19.5" hidden="1" customHeight="1">
      <c r="B38" s="138" t="s">
        <v>157</v>
      </c>
      <c r="C38" s="138" t="s">
        <v>158</v>
      </c>
      <c r="D38" s="138" t="s">
        <v>159</v>
      </c>
      <c r="E38" s="138" t="s">
        <v>160</v>
      </c>
      <c r="G38" s="138" t="s">
        <v>161</v>
      </c>
      <c r="H38" s="138" t="s">
        <v>158</v>
      </c>
      <c r="I38" s="138" t="s">
        <v>159</v>
      </c>
      <c r="J38" s="138" t="s">
        <v>160</v>
      </c>
      <c r="L38" s="138" t="s">
        <v>161</v>
      </c>
      <c r="M38" s="138" t="s">
        <v>158</v>
      </c>
      <c r="N38" s="138" t="s">
        <v>159</v>
      </c>
      <c r="O38" s="138" t="s">
        <v>160</v>
      </c>
      <c r="Q38" s="141" t="s">
        <v>162</v>
      </c>
      <c r="R38" s="127" t="str">
        <f t="shared" si="1"/>
        <v>#DIV/0!</v>
      </c>
      <c r="S38" s="140" t="str">
        <f t="shared" si="2"/>
        <v>#DIV/0!</v>
      </c>
    </row>
    <row r="39" ht="19.5" hidden="1" customHeight="1">
      <c r="B39" s="138" t="s">
        <v>163</v>
      </c>
      <c r="C39" s="138" t="s">
        <v>164</v>
      </c>
      <c r="D39" s="138" t="s">
        <v>165</v>
      </c>
      <c r="E39" s="138" t="s">
        <v>166</v>
      </c>
      <c r="G39" s="138" t="s">
        <v>167</v>
      </c>
      <c r="H39" s="138" t="s">
        <v>164</v>
      </c>
      <c r="I39" s="138" t="s">
        <v>165</v>
      </c>
      <c r="J39" s="138" t="s">
        <v>166</v>
      </c>
      <c r="L39" s="138" t="s">
        <v>167</v>
      </c>
      <c r="M39" s="138" t="s">
        <v>164</v>
      </c>
      <c r="N39" s="138" t="s">
        <v>165</v>
      </c>
      <c r="O39" s="138" t="s">
        <v>166</v>
      </c>
      <c r="Q39" s="141" t="s">
        <v>168</v>
      </c>
      <c r="R39" s="127" t="str">
        <f t="shared" si="1"/>
        <v>#DIV/0!</v>
      </c>
      <c r="S39" s="140" t="str">
        <f t="shared" si="2"/>
        <v>#DIV/0!</v>
      </c>
    </row>
    <row r="40" ht="19.5" hidden="1" customHeight="1">
      <c r="B40" s="138" t="s">
        <v>169</v>
      </c>
      <c r="C40" s="138" t="s">
        <v>170</v>
      </c>
      <c r="D40" s="138" t="s">
        <v>171</v>
      </c>
      <c r="E40" s="138" t="s">
        <v>172</v>
      </c>
      <c r="G40" s="138" t="s">
        <v>173</v>
      </c>
      <c r="H40" s="138" t="s">
        <v>170</v>
      </c>
      <c r="I40" s="138" t="s">
        <v>171</v>
      </c>
      <c r="J40" s="138" t="s">
        <v>172</v>
      </c>
      <c r="L40" s="138" t="s">
        <v>173</v>
      </c>
      <c r="M40" s="138" t="s">
        <v>170</v>
      </c>
      <c r="N40" s="138" t="s">
        <v>171</v>
      </c>
      <c r="O40" s="138" t="s">
        <v>172</v>
      </c>
      <c r="Q40" s="141" t="s">
        <v>174</v>
      </c>
      <c r="R40" s="127" t="str">
        <f t="shared" si="1"/>
        <v>#DIV/0!</v>
      </c>
      <c r="S40" s="140" t="str">
        <f t="shared" si="2"/>
        <v>#DIV/0!</v>
      </c>
    </row>
    <row r="41" ht="19.5" hidden="1" customHeight="1">
      <c r="B41" s="138" t="s">
        <v>175</v>
      </c>
      <c r="C41" s="138" t="s">
        <v>176</v>
      </c>
      <c r="D41" s="138" t="s">
        <v>177</v>
      </c>
      <c r="E41" s="138" t="s">
        <v>178</v>
      </c>
      <c r="G41" s="138" t="s">
        <v>179</v>
      </c>
      <c r="H41" s="138" t="s">
        <v>176</v>
      </c>
      <c r="I41" s="138" t="s">
        <v>177</v>
      </c>
      <c r="J41" s="138" t="s">
        <v>178</v>
      </c>
      <c r="L41" s="138" t="s">
        <v>179</v>
      </c>
      <c r="M41" s="138" t="s">
        <v>176</v>
      </c>
      <c r="N41" s="138" t="s">
        <v>177</v>
      </c>
      <c r="O41" s="138" t="s">
        <v>178</v>
      </c>
      <c r="Q41" s="141" t="s">
        <v>180</v>
      </c>
      <c r="R41" s="127" t="str">
        <f t="shared" si="1"/>
        <v>#DIV/0!</v>
      </c>
      <c r="S41" s="140" t="str">
        <f t="shared" si="2"/>
        <v>#DIV/0!</v>
      </c>
    </row>
    <row r="42" ht="19.5" hidden="1" customHeight="1">
      <c r="B42" s="138" t="s">
        <v>181</v>
      </c>
      <c r="C42" s="138" t="s">
        <v>182</v>
      </c>
      <c r="D42" s="138" t="s">
        <v>183</v>
      </c>
      <c r="E42" s="138" t="s">
        <v>184</v>
      </c>
      <c r="G42" s="138" t="s">
        <v>185</v>
      </c>
      <c r="H42" s="138" t="s">
        <v>182</v>
      </c>
      <c r="I42" s="138" t="s">
        <v>183</v>
      </c>
      <c r="J42" s="138" t="s">
        <v>184</v>
      </c>
      <c r="L42" s="138" t="s">
        <v>185</v>
      </c>
      <c r="M42" s="138" t="s">
        <v>182</v>
      </c>
      <c r="N42" s="138" t="s">
        <v>183</v>
      </c>
      <c r="O42" s="138" t="s">
        <v>184</v>
      </c>
      <c r="Q42" s="141" t="s">
        <v>186</v>
      </c>
      <c r="R42" s="127" t="str">
        <f t="shared" si="1"/>
        <v>#DIV/0!</v>
      </c>
      <c r="S42" s="140" t="str">
        <f t="shared" si="2"/>
        <v>#DIV/0!</v>
      </c>
    </row>
    <row r="43" ht="19.5" hidden="1" customHeight="1">
      <c r="B43" s="138" t="s">
        <v>187</v>
      </c>
      <c r="C43" s="138" t="s">
        <v>188</v>
      </c>
      <c r="D43" s="138" t="s">
        <v>189</v>
      </c>
      <c r="E43" s="138" t="s">
        <v>190</v>
      </c>
      <c r="G43" s="138" t="s">
        <v>191</v>
      </c>
      <c r="H43" s="138" t="s">
        <v>188</v>
      </c>
      <c r="I43" s="138" t="s">
        <v>189</v>
      </c>
      <c r="J43" s="138" t="s">
        <v>190</v>
      </c>
      <c r="L43" s="138" t="s">
        <v>191</v>
      </c>
      <c r="M43" s="138" t="s">
        <v>188</v>
      </c>
      <c r="N43" s="138" t="s">
        <v>189</v>
      </c>
      <c r="O43" s="138" t="s">
        <v>190</v>
      </c>
      <c r="Q43" s="141" t="s">
        <v>192</v>
      </c>
      <c r="R43" s="127" t="str">
        <f t="shared" si="1"/>
        <v>#DIV/0!</v>
      </c>
      <c r="S43" s="140" t="str">
        <f t="shared" si="2"/>
        <v>#DIV/0!</v>
      </c>
    </row>
    <row r="44" ht="19.5" hidden="1" customHeight="1">
      <c r="B44" s="138" t="s">
        <v>193</v>
      </c>
      <c r="C44" s="138" t="s">
        <v>194</v>
      </c>
      <c r="D44" s="138" t="s">
        <v>195</v>
      </c>
      <c r="E44" s="138" t="s">
        <v>196</v>
      </c>
      <c r="G44" s="138" t="s">
        <v>197</v>
      </c>
      <c r="H44" s="138" t="s">
        <v>194</v>
      </c>
      <c r="I44" s="138" t="s">
        <v>195</v>
      </c>
      <c r="J44" s="138" t="s">
        <v>196</v>
      </c>
      <c r="L44" s="138" t="s">
        <v>197</v>
      </c>
      <c r="M44" s="138" t="s">
        <v>194</v>
      </c>
      <c r="N44" s="138" t="s">
        <v>195</v>
      </c>
      <c r="O44" s="138" t="s">
        <v>196</v>
      </c>
      <c r="Q44" s="141" t="s">
        <v>198</v>
      </c>
      <c r="R44" s="127" t="str">
        <f t="shared" si="1"/>
        <v>#DIV/0!</v>
      </c>
      <c r="S44" s="140" t="str">
        <f t="shared" si="2"/>
        <v>#DIV/0!</v>
      </c>
    </row>
    <row r="45" ht="19.5" hidden="1" customHeight="1">
      <c r="B45" s="138" t="s">
        <v>199</v>
      </c>
      <c r="C45" s="138" t="s">
        <v>200</v>
      </c>
      <c r="D45" s="138" t="s">
        <v>201</v>
      </c>
      <c r="E45" s="138" t="s">
        <v>202</v>
      </c>
      <c r="G45" s="138" t="s">
        <v>203</v>
      </c>
      <c r="H45" s="138" t="s">
        <v>200</v>
      </c>
      <c r="I45" s="138" t="s">
        <v>201</v>
      </c>
      <c r="J45" s="138" t="s">
        <v>202</v>
      </c>
      <c r="L45" s="138" t="s">
        <v>203</v>
      </c>
      <c r="M45" s="138" t="s">
        <v>200</v>
      </c>
      <c r="N45" s="138" t="s">
        <v>201</v>
      </c>
      <c r="O45" s="138" t="s">
        <v>202</v>
      </c>
      <c r="Q45" s="141" t="s">
        <v>204</v>
      </c>
      <c r="R45" s="127" t="str">
        <f t="shared" si="1"/>
        <v>#DIV/0!</v>
      </c>
      <c r="S45" s="140" t="str">
        <f t="shared" si="2"/>
        <v>#DIV/0!</v>
      </c>
    </row>
    <row r="46" ht="19.5" hidden="1" customHeight="1">
      <c r="B46" s="138" t="s">
        <v>205</v>
      </c>
      <c r="C46" s="138" t="s">
        <v>206</v>
      </c>
      <c r="D46" s="138" t="s">
        <v>207</v>
      </c>
      <c r="E46" s="138" t="s">
        <v>208</v>
      </c>
      <c r="G46" s="138" t="s">
        <v>209</v>
      </c>
      <c r="H46" s="138" t="s">
        <v>206</v>
      </c>
      <c r="I46" s="138" t="s">
        <v>207</v>
      </c>
      <c r="J46" s="138" t="s">
        <v>208</v>
      </c>
      <c r="L46" s="138" t="s">
        <v>209</v>
      </c>
      <c r="M46" s="138" t="s">
        <v>206</v>
      </c>
      <c r="N46" s="138" t="s">
        <v>207</v>
      </c>
      <c r="O46" s="138" t="s">
        <v>208</v>
      </c>
      <c r="Q46" s="141" t="s">
        <v>210</v>
      </c>
      <c r="R46" s="127" t="str">
        <f t="shared" si="1"/>
        <v>#DIV/0!</v>
      </c>
      <c r="S46" s="140" t="str">
        <f t="shared" si="2"/>
        <v>#DIV/0!</v>
      </c>
    </row>
    <row r="47" ht="19.5" hidden="1" customHeight="1">
      <c r="B47" s="138" t="s">
        <v>211</v>
      </c>
      <c r="C47" s="138" t="s">
        <v>212</v>
      </c>
      <c r="D47" s="138" t="s">
        <v>213</v>
      </c>
      <c r="E47" s="138" t="s">
        <v>214</v>
      </c>
      <c r="G47" s="138" t="s">
        <v>215</v>
      </c>
      <c r="H47" s="138" t="s">
        <v>212</v>
      </c>
      <c r="I47" s="138" t="s">
        <v>213</v>
      </c>
      <c r="J47" s="138" t="s">
        <v>214</v>
      </c>
      <c r="L47" s="138" t="s">
        <v>215</v>
      </c>
      <c r="M47" s="138" t="s">
        <v>212</v>
      </c>
      <c r="N47" s="138" t="s">
        <v>213</v>
      </c>
      <c r="O47" s="138" t="s">
        <v>214</v>
      </c>
      <c r="Q47" s="141" t="s">
        <v>216</v>
      </c>
      <c r="R47" s="127" t="str">
        <f t="shared" si="1"/>
        <v>#DIV/0!</v>
      </c>
      <c r="S47" s="140" t="str">
        <f t="shared" si="2"/>
        <v>#DIV/0!</v>
      </c>
    </row>
    <row r="48" ht="19.5" hidden="1" customHeight="1">
      <c r="B48" s="138" t="s">
        <v>217</v>
      </c>
      <c r="C48" s="138" t="s">
        <v>218</v>
      </c>
      <c r="D48" s="138" t="s">
        <v>219</v>
      </c>
      <c r="E48" s="138" t="s">
        <v>220</v>
      </c>
      <c r="G48" s="138" t="s">
        <v>221</v>
      </c>
      <c r="H48" s="138" t="s">
        <v>218</v>
      </c>
      <c r="I48" s="138" t="s">
        <v>219</v>
      </c>
      <c r="J48" s="138" t="s">
        <v>220</v>
      </c>
      <c r="L48" s="138" t="s">
        <v>221</v>
      </c>
      <c r="M48" s="138" t="s">
        <v>218</v>
      </c>
      <c r="N48" s="138" t="s">
        <v>219</v>
      </c>
      <c r="O48" s="138" t="s">
        <v>220</v>
      </c>
      <c r="Q48" s="141" t="s">
        <v>222</v>
      </c>
      <c r="R48" s="127" t="str">
        <f t="shared" si="1"/>
        <v>#DIV/0!</v>
      </c>
      <c r="S48" s="140" t="str">
        <f t="shared" si="2"/>
        <v>#DIV/0!</v>
      </c>
    </row>
    <row r="49" ht="19.5" hidden="1" customHeight="1">
      <c r="B49" s="138" t="s">
        <v>223</v>
      </c>
      <c r="C49" s="138" t="s">
        <v>224</v>
      </c>
      <c r="D49" s="138" t="s">
        <v>225</v>
      </c>
      <c r="E49" s="138" t="s">
        <v>226</v>
      </c>
      <c r="G49" s="138" t="s">
        <v>227</v>
      </c>
      <c r="H49" s="138" t="s">
        <v>224</v>
      </c>
      <c r="I49" s="138" t="s">
        <v>225</v>
      </c>
      <c r="J49" s="138" t="s">
        <v>226</v>
      </c>
      <c r="L49" s="138" t="s">
        <v>227</v>
      </c>
      <c r="M49" s="138" t="s">
        <v>224</v>
      </c>
      <c r="N49" s="138" t="s">
        <v>225</v>
      </c>
      <c r="O49" s="138" t="s">
        <v>226</v>
      </c>
      <c r="Q49" s="141" t="s">
        <v>228</v>
      </c>
      <c r="R49" s="127" t="str">
        <f t="shared" si="1"/>
        <v>#DIV/0!</v>
      </c>
      <c r="S49" s="140" t="str">
        <f t="shared" si="2"/>
        <v>#DIV/0!</v>
      </c>
    </row>
    <row r="50" ht="19.5" hidden="1" customHeight="1">
      <c r="B50" s="138" t="s">
        <v>229</v>
      </c>
      <c r="C50" s="138" t="s">
        <v>230</v>
      </c>
      <c r="D50" s="138" t="s">
        <v>231</v>
      </c>
      <c r="E50" s="138" t="s">
        <v>232</v>
      </c>
      <c r="G50" s="138" t="s">
        <v>233</v>
      </c>
      <c r="H50" s="138" t="s">
        <v>230</v>
      </c>
      <c r="I50" s="138" t="s">
        <v>231</v>
      </c>
      <c r="J50" s="138" t="s">
        <v>232</v>
      </c>
      <c r="L50" s="138" t="s">
        <v>233</v>
      </c>
      <c r="M50" s="138" t="s">
        <v>230</v>
      </c>
      <c r="N50" s="138" t="s">
        <v>231</v>
      </c>
      <c r="O50" s="138" t="s">
        <v>232</v>
      </c>
      <c r="Q50" s="141" t="s">
        <v>234</v>
      </c>
      <c r="R50" s="127" t="str">
        <f t="shared" si="1"/>
        <v>#DIV/0!</v>
      </c>
      <c r="S50" s="140" t="str">
        <f t="shared" si="2"/>
        <v>#DIV/0!</v>
      </c>
    </row>
    <row r="51" ht="19.5" hidden="1" customHeight="1">
      <c r="B51" s="138" t="s">
        <v>235</v>
      </c>
      <c r="C51" s="138" t="s">
        <v>236</v>
      </c>
      <c r="D51" s="138" t="s">
        <v>237</v>
      </c>
      <c r="E51" s="138" t="s">
        <v>238</v>
      </c>
      <c r="G51" s="138" t="s">
        <v>239</v>
      </c>
      <c r="H51" s="138" t="s">
        <v>236</v>
      </c>
      <c r="I51" s="138" t="s">
        <v>237</v>
      </c>
      <c r="J51" s="138" t="s">
        <v>238</v>
      </c>
      <c r="L51" s="138" t="s">
        <v>239</v>
      </c>
      <c r="M51" s="138" t="s">
        <v>236</v>
      </c>
      <c r="N51" s="138" t="s">
        <v>237</v>
      </c>
      <c r="O51" s="138" t="s">
        <v>238</v>
      </c>
      <c r="Q51" s="141" t="s">
        <v>240</v>
      </c>
      <c r="R51" s="127" t="str">
        <f t="shared" si="1"/>
        <v>#DIV/0!</v>
      </c>
      <c r="S51" s="140" t="str">
        <f t="shared" si="2"/>
        <v>#DIV/0!</v>
      </c>
    </row>
    <row r="52" ht="19.5" hidden="1" customHeight="1">
      <c r="B52" s="138" t="s">
        <v>241</v>
      </c>
      <c r="C52" s="138" t="s">
        <v>242</v>
      </c>
      <c r="D52" s="138" t="s">
        <v>243</v>
      </c>
      <c r="E52" s="138" t="s">
        <v>244</v>
      </c>
      <c r="G52" s="138" t="s">
        <v>245</v>
      </c>
      <c r="H52" s="138" t="s">
        <v>242</v>
      </c>
      <c r="I52" s="138" t="s">
        <v>243</v>
      </c>
      <c r="J52" s="138" t="s">
        <v>244</v>
      </c>
      <c r="L52" s="138" t="s">
        <v>245</v>
      </c>
      <c r="M52" s="138" t="s">
        <v>242</v>
      </c>
      <c r="N52" s="138" t="s">
        <v>243</v>
      </c>
      <c r="O52" s="138" t="s">
        <v>244</v>
      </c>
      <c r="Q52" s="141" t="s">
        <v>246</v>
      </c>
      <c r="R52" s="127" t="str">
        <f t="shared" si="1"/>
        <v>#DIV/0!</v>
      </c>
      <c r="S52" s="140" t="str">
        <f t="shared" si="2"/>
        <v>#DIV/0!</v>
      </c>
    </row>
    <row r="53" ht="19.5" hidden="1" customHeight="1">
      <c r="B53" s="138" t="s">
        <v>247</v>
      </c>
      <c r="C53" s="138" t="s">
        <v>248</v>
      </c>
      <c r="D53" s="138" t="s">
        <v>249</v>
      </c>
      <c r="E53" s="138" t="s">
        <v>250</v>
      </c>
      <c r="G53" s="138" t="s">
        <v>251</v>
      </c>
      <c r="H53" s="138" t="s">
        <v>248</v>
      </c>
      <c r="I53" s="138" t="s">
        <v>249</v>
      </c>
      <c r="J53" s="138" t="s">
        <v>250</v>
      </c>
      <c r="L53" s="138" t="s">
        <v>251</v>
      </c>
      <c r="M53" s="138" t="s">
        <v>248</v>
      </c>
      <c r="N53" s="138" t="s">
        <v>249</v>
      </c>
      <c r="O53" s="138" t="s">
        <v>250</v>
      </c>
      <c r="Q53" s="141" t="s">
        <v>252</v>
      </c>
      <c r="R53" s="127" t="str">
        <f t="shared" si="1"/>
        <v>#DIV/0!</v>
      </c>
      <c r="S53" s="140" t="str">
        <f t="shared" si="2"/>
        <v>#DIV/0!</v>
      </c>
    </row>
    <row r="54" ht="19.5" hidden="1" customHeight="1">
      <c r="B54" s="138" t="s">
        <v>253</v>
      </c>
      <c r="C54" s="138" t="s">
        <v>254</v>
      </c>
      <c r="D54" s="138" t="s">
        <v>255</v>
      </c>
      <c r="E54" s="138" t="s">
        <v>256</v>
      </c>
      <c r="G54" s="138" t="s">
        <v>257</v>
      </c>
      <c r="H54" s="138" t="s">
        <v>254</v>
      </c>
      <c r="I54" s="138" t="s">
        <v>255</v>
      </c>
      <c r="J54" s="138" t="s">
        <v>256</v>
      </c>
      <c r="L54" s="138" t="s">
        <v>257</v>
      </c>
      <c r="M54" s="138" t="s">
        <v>254</v>
      </c>
      <c r="N54" s="138" t="s">
        <v>255</v>
      </c>
      <c r="O54" s="138" t="s">
        <v>256</v>
      </c>
      <c r="Q54" s="141" t="s">
        <v>258</v>
      </c>
      <c r="R54" s="127" t="str">
        <f t="shared" si="1"/>
        <v>#DIV/0!</v>
      </c>
      <c r="S54" s="140" t="str">
        <f t="shared" si="2"/>
        <v>#DIV/0!</v>
      </c>
    </row>
    <row r="55" ht="19.5" hidden="1" customHeight="1">
      <c r="B55" s="138" t="s">
        <v>259</v>
      </c>
      <c r="C55" s="138" t="s">
        <v>260</v>
      </c>
      <c r="D55" s="138" t="s">
        <v>261</v>
      </c>
      <c r="E55" s="138" t="s">
        <v>262</v>
      </c>
      <c r="G55" s="138" t="s">
        <v>263</v>
      </c>
      <c r="H55" s="138" t="s">
        <v>260</v>
      </c>
      <c r="I55" s="138" t="s">
        <v>261</v>
      </c>
      <c r="J55" s="138" t="s">
        <v>262</v>
      </c>
      <c r="L55" s="138" t="s">
        <v>263</v>
      </c>
      <c r="M55" s="138" t="s">
        <v>260</v>
      </c>
      <c r="N55" s="138" t="s">
        <v>261</v>
      </c>
      <c r="O55" s="138" t="s">
        <v>262</v>
      </c>
      <c r="Q55" s="141" t="s">
        <v>264</v>
      </c>
      <c r="R55" s="127" t="str">
        <f t="shared" si="1"/>
        <v>#DIV/0!</v>
      </c>
      <c r="S55" s="140" t="str">
        <f t="shared" si="2"/>
        <v>#DIV/0!</v>
      </c>
    </row>
    <row r="56" ht="19.5" customHeight="1">
      <c r="B56" s="138" t="s">
        <v>265</v>
      </c>
      <c r="C56" s="138" t="s">
        <v>266</v>
      </c>
      <c r="D56" s="138" t="s">
        <v>267</v>
      </c>
      <c r="E56" s="138" t="s">
        <v>268</v>
      </c>
      <c r="G56" s="138" t="s">
        <v>265</v>
      </c>
      <c r="H56" s="138" t="s">
        <v>266</v>
      </c>
      <c r="I56" s="138" t="s">
        <v>267</v>
      </c>
      <c r="J56" s="138" t="s">
        <v>268</v>
      </c>
      <c r="L56" s="138" t="s">
        <v>265</v>
      </c>
      <c r="M56" s="138" t="s">
        <v>266</v>
      </c>
      <c r="N56" s="138" t="s">
        <v>267</v>
      </c>
      <c r="O56" s="138" t="s">
        <v>268</v>
      </c>
    </row>
    <row r="57" ht="30.0" customHeight="1">
      <c r="B57" s="109" t="s">
        <v>269</v>
      </c>
      <c r="C57" s="22"/>
      <c r="D57" s="22"/>
      <c r="E57" s="23"/>
      <c r="G57" s="109" t="s">
        <v>270</v>
      </c>
      <c r="H57" s="22"/>
      <c r="I57" s="22"/>
      <c r="J57" s="23"/>
      <c r="L57" s="109" t="s">
        <v>271</v>
      </c>
      <c r="M57" s="22"/>
      <c r="N57" s="22"/>
      <c r="O57" s="23"/>
    </row>
    <row r="58" ht="19.5" customHeight="1">
      <c r="B58" s="112" t="str">
        <f>'WEEK 1'!D10</f>
        <v>Competition Style Bench Press (1ct pause)</v>
      </c>
      <c r="C58" s="113" t="str">
        <f>'WEEK 1'!I10</f>
        <v>0 LBS</v>
      </c>
      <c r="D58" s="113" t="str">
        <f>'WEEK 1'!F10</f>
        <v>0 LBS</v>
      </c>
      <c r="E58" s="115" t="str">
        <f>'WEEK 1'!H10</f>
        <v>0%</v>
      </c>
      <c r="G58" s="112" t="str">
        <f>'WEEK 1'!D11</f>
        <v>SSB Squat or HBBS or Front Squat</v>
      </c>
      <c r="H58" s="113" t="str">
        <f>'WEEK 1'!I11</f>
        <v>0 LBS</v>
      </c>
      <c r="I58" s="113" t="str">
        <f>'WEEK 1'!F11</f>
        <v>0 LBS</v>
      </c>
      <c r="J58" s="115" t="str">
        <f>'WEEK 1'!H11</f>
        <v>0%</v>
      </c>
      <c r="L58" s="112" t="str">
        <f>'WEEK 1'!D12</f>
        <v>DB Press or Press, no belt</v>
      </c>
      <c r="M58" s="113" t="str">
        <f>'WEEK 1'!I12</f>
        <v>0 LBS</v>
      </c>
      <c r="N58" s="113" t="str">
        <f>'WEEK 1'!F12</f>
        <v>0 LBS</v>
      </c>
      <c r="O58" s="115" t="str">
        <f>'WEEK 1'!H12</f>
        <v>0%</v>
      </c>
    </row>
    <row r="59" ht="19.5" customHeight="1">
      <c r="B59" s="119" t="str">
        <f>'WEEK 2'!D10</f>
        <v>Competition Style Bench Press (1ct pause)</v>
      </c>
      <c r="C59" s="120" t="str">
        <f>'WEEK 2'!I10</f>
        <v>0 LBS</v>
      </c>
      <c r="D59" s="120" t="str">
        <f>'WEEK 2'!F10</f>
        <v>0 LBS</v>
      </c>
      <c r="E59" s="122" t="str">
        <f>'WEEK 2'!H10</f>
        <v>0%</v>
      </c>
      <c r="G59" s="119" t="str">
        <f>'WEEK 2'!D11</f>
        <v>SSB Squat or HBBS or Front Squat</v>
      </c>
      <c r="H59" s="120" t="str">
        <f>'WEEK 2'!I11</f>
        <v>0 LBS</v>
      </c>
      <c r="I59" s="120" t="str">
        <f>'WEEK 2'!F11</f>
        <v>0 LBS</v>
      </c>
      <c r="J59" s="122" t="str">
        <f>'WEEK 2'!H11</f>
        <v>0%</v>
      </c>
      <c r="L59" s="119" t="str">
        <f>'WEEK 2'!D12</f>
        <v>DB Press or Press, no belt</v>
      </c>
      <c r="M59" s="120" t="str">
        <f>'WEEK 2'!I12</f>
        <v>0 LBS</v>
      </c>
      <c r="N59" s="120" t="str">
        <f>'WEEK 2'!F12</f>
        <v>0 LBS</v>
      </c>
      <c r="O59" s="122" t="str">
        <f>'WEEK 2'!H12</f>
        <v>0%</v>
      </c>
    </row>
    <row r="60" ht="19.5" customHeight="1">
      <c r="B60" s="112" t="str">
        <f>'WEEK 3'!D10</f>
        <v>Competition Style Bench Press (1ct pause)</v>
      </c>
      <c r="C60" s="113" t="str">
        <f>'WEEK 3'!I10</f>
        <v>0 LBS</v>
      </c>
      <c r="D60" s="113" t="str">
        <f>'WEEK 3'!F10</f>
        <v>0 LBS</v>
      </c>
      <c r="E60" s="115" t="str">
        <f>'WEEK 3'!H10</f>
        <v>0%</v>
      </c>
      <c r="G60" s="112" t="str">
        <f>'WEEK 3'!D11</f>
        <v>SSB Squat or HBBS or Front Squat</v>
      </c>
      <c r="H60" s="113" t="str">
        <f>'WEEK 3'!I11</f>
        <v>0 LBS</v>
      </c>
      <c r="I60" s="113" t="str">
        <f>'WEEK 3'!F11</f>
        <v>0 LBS</v>
      </c>
      <c r="J60" s="115" t="str">
        <f>'WEEK 3'!H11</f>
        <v>0%</v>
      </c>
      <c r="L60" s="112" t="str">
        <f>'WEEK 3'!D12</f>
        <v>DB Press or Press, no belt</v>
      </c>
      <c r="M60" s="113" t="str">
        <f>'WEEK 3'!I12</f>
        <v>0 LBS</v>
      </c>
      <c r="N60" s="113" t="str">
        <f>'WEEK 3'!F12</f>
        <v>0 LBS</v>
      </c>
      <c r="O60" s="115" t="str">
        <f>'WEEK 3'!H12</f>
        <v>0%</v>
      </c>
    </row>
    <row r="61" ht="19.5" customHeight="1">
      <c r="B61" s="119" t="str">
        <f>'WEEK 4'!D10</f>
        <v>Competition Style Bench Press (1ct pause)</v>
      </c>
      <c r="C61" s="120" t="str">
        <f>'WEEK 4'!I10</f>
        <v>0 LBS</v>
      </c>
      <c r="D61" s="120" t="str">
        <f>'WEEK 4'!F10</f>
        <v>0 LBS</v>
      </c>
      <c r="E61" s="122" t="str">
        <f>'WEEK 4'!H10</f>
        <v>0%</v>
      </c>
      <c r="G61" s="119" t="str">
        <f>'WEEK 4'!D11</f>
        <v>SSB Squat or HBBS or Front Squat</v>
      </c>
      <c r="H61" s="120" t="str">
        <f>'WEEK 4'!I11</f>
        <v>0 LBS</v>
      </c>
      <c r="I61" s="120" t="str">
        <f>'WEEK 4'!F11</f>
        <v>0 LBS</v>
      </c>
      <c r="J61" s="122" t="str">
        <f>'WEEK 4'!H11</f>
        <v>0%</v>
      </c>
      <c r="L61" s="119" t="str">
        <f>'WEEK 4'!D12</f>
        <v>DB Press or Press, no belt</v>
      </c>
      <c r="M61" s="120" t="str">
        <f>'WEEK 4'!I12</f>
        <v>0 LBS</v>
      </c>
      <c r="N61" s="120" t="str">
        <f>'WEEK 4'!F12</f>
        <v>0 LBS</v>
      </c>
      <c r="O61" s="122" t="str">
        <f>'WEEK 4'!H12</f>
        <v>0%</v>
      </c>
    </row>
    <row r="62" ht="19.5" customHeight="1">
      <c r="B62" s="112" t="str">
        <f>'WEEK 5'!D10</f>
        <v>Competition Style Bench Press (1ct pause)</v>
      </c>
      <c r="C62" s="113" t="str">
        <f>'WEEK 5'!I10</f>
        <v>0 LBS</v>
      </c>
      <c r="D62" s="113" t="str">
        <f>'WEEK 5'!F10</f>
        <v>0 LBS</v>
      </c>
      <c r="E62" s="115" t="str">
        <f>'WEEK 5'!H10</f>
        <v>0%</v>
      </c>
      <c r="G62" s="112" t="str">
        <f>'WEEK 5'!D11</f>
        <v>SSB Squat or HBBS or Front Squat</v>
      </c>
      <c r="H62" s="113" t="str">
        <f>'WEEK 5'!I11</f>
        <v>0 LBS</v>
      </c>
      <c r="I62" s="113" t="str">
        <f>'WEEK 5'!F11</f>
        <v>0 LBS</v>
      </c>
      <c r="J62" s="115" t="str">
        <f>'WEEK 5'!H11</f>
        <v>0%</v>
      </c>
      <c r="L62" s="112" t="str">
        <f>'WEEK 5'!D12</f>
        <v>DB Press or Press, no belt</v>
      </c>
      <c r="M62" s="113" t="str">
        <f>'WEEK 5'!I12</f>
        <v>0 LBS</v>
      </c>
      <c r="N62" s="113" t="str">
        <f>'WEEK 5'!F12</f>
        <v>0 LBS</v>
      </c>
      <c r="O62" s="115" t="str">
        <f>'WEEK 5'!H12</f>
        <v>0%</v>
      </c>
    </row>
    <row r="63" ht="19.5" customHeight="1">
      <c r="B63" s="119" t="str">
        <f>'WEEK 6'!D10</f>
        <v>Competition Style Bench Press (1ct pause)</v>
      </c>
      <c r="C63" s="120" t="str">
        <f>'WEEK 6'!I10</f>
        <v>0 LBS</v>
      </c>
      <c r="D63" s="120" t="str">
        <f>'WEEK 6'!F10</f>
        <v>0 LBS</v>
      </c>
      <c r="E63" s="122" t="str">
        <f>'WEEK 6'!H10</f>
        <v>0%</v>
      </c>
      <c r="G63" s="119" t="str">
        <f>'WEEK 6'!D11</f>
        <v>2 Count paused squat or 2 Count paused SSB Squat or 2 Count paused Front Squat</v>
      </c>
      <c r="H63" s="120" t="str">
        <f>'WEEK 6'!I11</f>
        <v>0 LBS</v>
      </c>
      <c r="I63" s="120" t="str">
        <f>'WEEK 6'!F11</f>
        <v>0 LBS</v>
      </c>
      <c r="J63" s="122" t="str">
        <f>'WEEK 6'!H11</f>
        <v>0%</v>
      </c>
      <c r="L63" s="119" t="str">
        <f>'WEEK 6'!D12</f>
        <v>Press, no belt- strict</v>
      </c>
      <c r="M63" s="120" t="str">
        <f>'WEEK 6'!I12</f>
        <v>0 LBS</v>
      </c>
      <c r="N63" s="120" t="str">
        <f>'WEEK 6'!F12</f>
        <v>0 LBS</v>
      </c>
      <c r="O63" s="122" t="str">
        <f>'WEEK 6'!H12</f>
        <v>0%</v>
      </c>
    </row>
    <row r="64" ht="19.5" customHeight="1">
      <c r="B64" s="112" t="str">
        <f>'WEEK 7'!D10</f>
        <v>Competition Style Bench Press (1ct pause)</v>
      </c>
      <c r="C64" s="113" t="str">
        <f>'WEEK 7'!I10</f>
        <v>0 LBS</v>
      </c>
      <c r="D64" s="113" t="str">
        <f>'WEEK 7'!F10</f>
        <v>0 LBS</v>
      </c>
      <c r="E64" s="115" t="str">
        <f>'WEEK 7'!H10</f>
        <v>0%</v>
      </c>
      <c r="G64" s="112" t="str">
        <f>'WEEK 7'!D11</f>
        <v>2 Count paused squat or 2 Count paused SSB Squat or 2 Count paused Front Squat</v>
      </c>
      <c r="H64" s="113" t="str">
        <f>'WEEK 7'!I11</f>
        <v>0 LBS</v>
      </c>
      <c r="I64" s="113" t="str">
        <f>'WEEK 7'!F11</f>
        <v>0 LBS</v>
      </c>
      <c r="J64" s="115" t="str">
        <f>'WEEK 7'!H11</f>
        <v>0%</v>
      </c>
      <c r="L64" s="112" t="str">
        <f>'WEEK 7'!D12</f>
        <v>Press, no belt- strict</v>
      </c>
      <c r="M64" s="113" t="str">
        <f>'WEEK 7'!I12</f>
        <v>0 LBS</v>
      </c>
      <c r="N64" s="113" t="str">
        <f>'WEEK 7'!F12</f>
        <v>0 LBS</v>
      </c>
      <c r="O64" s="115" t="str">
        <f>'WEEK 7'!H12</f>
        <v>0%</v>
      </c>
    </row>
    <row r="65" ht="19.5" customHeight="1">
      <c r="B65" s="119" t="str">
        <f>'WEEK 8'!D10</f>
        <v>Competition Style Bench Press (1ct pause)</v>
      </c>
      <c r="C65" s="120" t="str">
        <f>'WEEK 8'!I10</f>
        <v>0 LBS</v>
      </c>
      <c r="D65" s="120" t="str">
        <f>'WEEK 8'!F10</f>
        <v>0 LBS</v>
      </c>
      <c r="E65" s="122" t="str">
        <f>'WEEK 8'!H10</f>
        <v>0%</v>
      </c>
      <c r="G65" s="119" t="str">
        <f>'WEEK 8'!D11</f>
        <v>2 Count paused squat or 2 Count paused SSB Squat or 2 Count paused Front Squat</v>
      </c>
      <c r="H65" s="120" t="str">
        <f>'WEEK 8'!I11</f>
        <v>0 LBS</v>
      </c>
      <c r="I65" s="120" t="str">
        <f>'WEEK 8'!F11</f>
        <v>0 LBS</v>
      </c>
      <c r="J65" s="122" t="str">
        <f>'WEEK 8'!H11</f>
        <v>0%</v>
      </c>
      <c r="L65" s="119" t="str">
        <f>'WEEK 8'!D12</f>
        <v>Press, no belt- strict</v>
      </c>
      <c r="M65" s="120" t="str">
        <f>'WEEK 8'!I12</f>
        <v>0 LBS</v>
      </c>
      <c r="N65" s="120" t="str">
        <f>'WEEK 8'!F12</f>
        <v>0 LBS</v>
      </c>
      <c r="O65" s="122" t="str">
        <f>'WEEK 8'!H12</f>
        <v>0%</v>
      </c>
    </row>
    <row r="66" ht="19.5" customHeight="1">
      <c r="B66" s="112" t="str">
        <f>'WEEK 9'!D10</f>
        <v>Competition Style Bench Press (1ct pause)</v>
      </c>
      <c r="C66" s="113" t="str">
        <f>'WEEK 9'!I10</f>
        <v>0 LBS</v>
      </c>
      <c r="D66" s="113" t="str">
        <f>'WEEK 9'!F10</f>
        <v>0 LBS</v>
      </c>
      <c r="E66" s="115" t="str">
        <f>'WEEK 9'!H10</f>
        <v>0%</v>
      </c>
      <c r="G66" s="112" t="str">
        <f>'WEEK 9'!D11</f>
        <v>2 Count paused squat or 2 Count paused SSB Squat or 2 Count paused Front Squat</v>
      </c>
      <c r="H66" s="113" t="str">
        <f>'WEEK 9'!I11</f>
        <v>0 LBS</v>
      </c>
      <c r="I66" s="113" t="str">
        <f>'WEEK 9'!F11</f>
        <v>0 LBS</v>
      </c>
      <c r="J66" s="115" t="str">
        <f>'WEEK 9'!H11</f>
        <v>0%</v>
      </c>
      <c r="L66" s="112" t="str">
        <f>'WEEK 9'!D12</f>
        <v>Press, no belt- strict</v>
      </c>
      <c r="M66" s="113" t="str">
        <f>'WEEK 9'!I12</f>
        <v>0 LBS</v>
      </c>
      <c r="N66" s="113" t="str">
        <f>'WEEK 9'!F12</f>
        <v>0 LBS</v>
      </c>
      <c r="O66" s="115" t="str">
        <f>'WEEK 9'!H12</f>
        <v>0%</v>
      </c>
    </row>
    <row r="67" ht="19.5" customHeight="1">
      <c r="B67" s="119" t="str">
        <f>'WEEK 10'!D10</f>
        <v>Competition Style Bench Press (1ct pause)</v>
      </c>
      <c r="C67" s="120" t="str">
        <f>'WEEK 10'!I10</f>
        <v>0 LBS</v>
      </c>
      <c r="D67" s="120" t="str">
        <f>'WEEK 10'!F10</f>
        <v>0 LBS</v>
      </c>
      <c r="E67" s="122" t="str">
        <f>'WEEK 10'!H10</f>
        <v>0%</v>
      </c>
      <c r="G67" s="119" t="str">
        <f>'WEEK 10'!D11</f>
        <v>2 Count paused squat or 2 Count paused SSB Squat or 2 Count paused Front Squat</v>
      </c>
      <c r="H67" s="120" t="str">
        <f>'WEEK 10'!I11</f>
        <v>0 LBS</v>
      </c>
      <c r="I67" s="120" t="str">
        <f>'WEEK 10'!F11</f>
        <v>0 LBS</v>
      </c>
      <c r="J67" s="122" t="str">
        <f>'WEEK 10'!H11</f>
        <v>0%</v>
      </c>
      <c r="L67" s="119" t="str">
        <f>'WEEK 10'!D12</f>
        <v>Press, no belt- strict</v>
      </c>
      <c r="M67" s="120" t="str">
        <f>'WEEK 10'!I12</f>
        <v>0 LBS</v>
      </c>
      <c r="N67" s="120" t="str">
        <f>'WEEK 10'!F12</f>
        <v>0 LBS</v>
      </c>
      <c r="O67" s="122" t="str">
        <f>'WEEK 10'!H12</f>
        <v>0%</v>
      </c>
    </row>
    <row r="68" ht="19.5" customHeight="1">
      <c r="B68" s="112" t="str">
        <f>'WEEK 11'!D10</f>
        <v>Slot 4 Week 11</v>
      </c>
      <c r="C68" s="113" t="str">
        <f>'WEEK 11'!I10</f>
        <v>0 LBS</v>
      </c>
      <c r="D68" s="113" t="str">
        <f>'WEEK 11'!F10</f>
        <v>0 LBS</v>
      </c>
      <c r="E68" s="115" t="str">
        <f>'WEEK 11'!H10</f>
        <v>0%</v>
      </c>
      <c r="G68" s="112" t="str">
        <f>'WEEK 11'!D11</f>
        <v>Slot 5 Week 11</v>
      </c>
      <c r="H68" s="113" t="str">
        <f>'WEEK 11'!I11</f>
        <v>0 LBS</v>
      </c>
      <c r="I68" s="113" t="str">
        <f>'WEEK 11'!F11</f>
        <v>0 LBS</v>
      </c>
      <c r="J68" s="115" t="str">
        <f>'WEEK 11'!H11</f>
        <v>0%</v>
      </c>
      <c r="L68" s="112" t="str">
        <f>'WEEK 11'!D12</f>
        <v>Slot 6 Week 11</v>
      </c>
      <c r="M68" s="113" t="str">
        <f>'WEEK 11'!I12</f>
        <v>0 LBS</v>
      </c>
      <c r="N68" s="113" t="str">
        <f>'WEEK 11'!F12</f>
        <v>0 LBS</v>
      </c>
      <c r="O68" s="115" t="str">
        <f>'WEEK 11'!H12</f>
        <v>0%</v>
      </c>
    </row>
    <row r="69" ht="19.5" customHeight="1">
      <c r="B69" s="119" t="str">
        <f>'WEEK 12'!D10</f>
        <v>Slot 4 Week 12</v>
      </c>
      <c r="C69" s="120" t="str">
        <f>'WEEK 12'!I10</f>
        <v>0 LBS</v>
      </c>
      <c r="D69" s="120" t="str">
        <f>'WEEK 12'!F10</f>
        <v>0 LBS</v>
      </c>
      <c r="E69" s="122" t="str">
        <f>'WEEK 12'!H10</f>
        <v>0%</v>
      </c>
      <c r="G69" s="119" t="str">
        <f>'WEEK 12'!D11</f>
        <v>Slot 5 Week 12</v>
      </c>
      <c r="H69" s="120" t="str">
        <f>'WEEK 12'!I11</f>
        <v>0 LBS</v>
      </c>
      <c r="I69" s="120" t="str">
        <f>'WEEK 12'!F11</f>
        <v>0 LBS</v>
      </c>
      <c r="J69" s="122" t="str">
        <f>'WEEK 12'!H11</f>
        <v>0%</v>
      </c>
      <c r="L69" s="119" t="str">
        <f>'WEEK 12'!D12</f>
        <v>Slot 6 Week 12</v>
      </c>
      <c r="M69" s="120" t="str">
        <f>'WEEK 12'!I12</f>
        <v>0 LBS</v>
      </c>
      <c r="N69" s="120" t="str">
        <f>'WEEK 12'!F12</f>
        <v>0 LBS</v>
      </c>
      <c r="O69" s="122" t="str">
        <f>'WEEK 12'!H12</f>
        <v>0%</v>
      </c>
    </row>
    <row r="70" ht="19.5" customHeight="1">
      <c r="B70" s="112" t="str">
        <f>'WEEK 13'!D10</f>
        <v>Slot 4 Week 13</v>
      </c>
      <c r="C70" s="113" t="str">
        <f>'WEEK 13'!I10</f>
        <v>0 LBS</v>
      </c>
      <c r="D70" s="113" t="str">
        <f>'WEEK 13'!F10</f>
        <v>0 LBS</v>
      </c>
      <c r="E70" s="115" t="str">
        <f>'WEEK 13'!H10</f>
        <v>0%</v>
      </c>
      <c r="G70" s="112" t="str">
        <f>'WEEK 13'!D11</f>
        <v>Slot 5 Week 13</v>
      </c>
      <c r="H70" s="113" t="str">
        <f>'WEEK 13'!I11</f>
        <v>0 LBS</v>
      </c>
      <c r="I70" s="113" t="str">
        <f>'WEEK 13'!F11</f>
        <v>0 LBS</v>
      </c>
      <c r="J70" s="115" t="str">
        <f>'WEEK 13'!H11</f>
        <v>0%</v>
      </c>
      <c r="L70" s="112" t="str">
        <f>'WEEK 13'!D12</f>
        <v>Slot 6 Week 13</v>
      </c>
      <c r="M70" s="113" t="str">
        <f>'WEEK 13'!I12</f>
        <v>0 LBS</v>
      </c>
      <c r="N70" s="113" t="str">
        <f>'WEEK 13'!F12</f>
        <v>0 LBS</v>
      </c>
      <c r="O70" s="115" t="str">
        <f>'WEEK 13'!H12</f>
        <v>0%</v>
      </c>
    </row>
    <row r="71" ht="19.5" customHeight="1">
      <c r="B71" s="119" t="str">
        <f>'WEEK 14'!D10</f>
        <v>Slot 4 Week 14</v>
      </c>
      <c r="C71" s="120" t="str">
        <f>'WEEK 14'!I10</f>
        <v>0 LBS</v>
      </c>
      <c r="D71" s="120" t="str">
        <f>'WEEK 14'!F10</f>
        <v>0 LBS</v>
      </c>
      <c r="E71" s="122" t="str">
        <f>'WEEK 14'!H10</f>
        <v>0%</v>
      </c>
      <c r="G71" s="119" t="str">
        <f>'WEEK 14'!D11</f>
        <v>Slot 5 Week 14</v>
      </c>
      <c r="H71" s="120" t="str">
        <f>'WEEK 14'!I11</f>
        <v>0 LBS</v>
      </c>
      <c r="I71" s="120" t="str">
        <f>'WEEK 14'!F11</f>
        <v>0 LBS</v>
      </c>
      <c r="J71" s="122" t="str">
        <f>'WEEK 14'!H11</f>
        <v>0%</v>
      </c>
      <c r="L71" s="119" t="str">
        <f>'WEEK 14'!D12</f>
        <v>Slot 6 Week 14</v>
      </c>
      <c r="M71" s="120" t="str">
        <f>'WEEK 14'!I12</f>
        <v>0 LBS</v>
      </c>
      <c r="N71" s="120" t="str">
        <f>'WEEK 14'!F12</f>
        <v>0 LBS</v>
      </c>
      <c r="O71" s="122" t="str">
        <f>'WEEK 14'!H12</f>
        <v>0%</v>
      </c>
    </row>
    <row r="72" ht="19.5" customHeight="1">
      <c r="B72" s="112" t="str">
        <f>'WEEK 15'!D10</f>
        <v>Slot 4 Week 15</v>
      </c>
      <c r="C72" s="113" t="str">
        <f>'WEEK 15'!I10</f>
        <v>0 LBS</v>
      </c>
      <c r="D72" s="113" t="str">
        <f>'WEEK 15'!F10</f>
        <v>0 LBS</v>
      </c>
      <c r="E72" s="115" t="str">
        <f>'WEEK 15'!H10</f>
        <v>0%</v>
      </c>
      <c r="G72" s="112" t="str">
        <f>'WEEK 15'!D11</f>
        <v>Slot 5 Week 15</v>
      </c>
      <c r="H72" s="113" t="str">
        <f>'WEEK 15'!I11</f>
        <v>0 LBS</v>
      </c>
      <c r="I72" s="113" t="str">
        <f>'WEEK 15'!F11</f>
        <v>0 LBS</v>
      </c>
      <c r="J72" s="115" t="str">
        <f>'WEEK 15'!H11</f>
        <v>0%</v>
      </c>
      <c r="L72" s="112" t="str">
        <f>'WEEK 15'!D12</f>
        <v>Slot 6 Week 15</v>
      </c>
      <c r="M72" s="113" t="str">
        <f>'WEEK 15'!I12</f>
        <v>0 LBS</v>
      </c>
      <c r="N72" s="113" t="str">
        <f>'WEEK 15'!F12</f>
        <v>0 LBS</v>
      </c>
      <c r="O72" s="115" t="str">
        <f>'WEEK 15'!H12</f>
        <v>0%</v>
      </c>
    </row>
    <row r="73" ht="19.5" customHeight="1">
      <c r="B73" s="131" t="str">
        <f>'WEEK 16'!D10</f>
        <v>Slot 4 Week 16</v>
      </c>
      <c r="C73" s="132" t="str">
        <f>'WEEK 16'!I10</f>
        <v>0 LBS</v>
      </c>
      <c r="D73" s="132" t="str">
        <f>'WEEK 16'!F10</f>
        <v>0 LBS</v>
      </c>
      <c r="E73" s="134" t="str">
        <f>'WEEK 16'!H10</f>
        <v>0%</v>
      </c>
      <c r="G73" s="131" t="str">
        <f>'WEEK 16'!D11</f>
        <v>Slot 5 Week 16</v>
      </c>
      <c r="H73" s="132" t="str">
        <f>'WEEK 16'!I11</f>
        <v>0 LBS</v>
      </c>
      <c r="I73" s="132" t="str">
        <f>'WEEK 16'!F11</f>
        <v>0 LBS</v>
      </c>
      <c r="J73" s="134" t="str">
        <f>'WEEK 16'!H11</f>
        <v>0%</v>
      </c>
      <c r="L73" s="131" t="str">
        <f>'WEEK 16'!D12</f>
        <v>Slot 6 Week 16</v>
      </c>
      <c r="M73" s="132" t="str">
        <f>'WEEK 16'!I12</f>
        <v>0 LBS</v>
      </c>
      <c r="N73" s="132" t="str">
        <f>'WEEK 16'!F12</f>
        <v>0 LBS</v>
      </c>
      <c r="O73" s="134" t="str">
        <f>'WEEK 16'!H12</f>
        <v>0%</v>
      </c>
    </row>
    <row r="74" ht="19.5" hidden="1" customHeight="1">
      <c r="B74" s="142" t="s">
        <v>54</v>
      </c>
      <c r="C74" s="142" t="s">
        <v>51</v>
      </c>
      <c r="D74" s="142" t="s">
        <v>52</v>
      </c>
      <c r="E74" s="142" t="s">
        <v>53</v>
      </c>
      <c r="G74" s="142" t="s">
        <v>54</v>
      </c>
      <c r="H74" s="142" t="s">
        <v>51</v>
      </c>
      <c r="I74" s="142" t="s">
        <v>52</v>
      </c>
      <c r="J74" s="142" t="s">
        <v>53</v>
      </c>
      <c r="L74" s="142" t="s">
        <v>54</v>
      </c>
      <c r="M74" s="142" t="s">
        <v>51</v>
      </c>
      <c r="N74" s="142" t="s">
        <v>52</v>
      </c>
      <c r="O74" s="142" t="s">
        <v>53</v>
      </c>
    </row>
    <row r="75" ht="19.5" hidden="1" customHeight="1">
      <c r="B75" s="142" t="s">
        <v>59</v>
      </c>
      <c r="C75" s="142" t="s">
        <v>56</v>
      </c>
      <c r="D75" s="142" t="s">
        <v>57</v>
      </c>
      <c r="E75" s="142" t="s">
        <v>58</v>
      </c>
      <c r="G75" s="142" t="s">
        <v>59</v>
      </c>
      <c r="H75" s="142" t="s">
        <v>56</v>
      </c>
      <c r="I75" s="142" t="s">
        <v>57</v>
      </c>
      <c r="J75" s="142" t="s">
        <v>58</v>
      </c>
      <c r="L75" s="142" t="s">
        <v>59</v>
      </c>
      <c r="M75" s="142" t="s">
        <v>56</v>
      </c>
      <c r="N75" s="142" t="s">
        <v>57</v>
      </c>
      <c r="O75" s="142" t="s">
        <v>58</v>
      </c>
    </row>
    <row r="76" ht="19.5" hidden="1" customHeight="1">
      <c r="B76" s="142" t="s">
        <v>65</v>
      </c>
      <c r="C76" s="142" t="s">
        <v>62</v>
      </c>
      <c r="D76" s="142" t="s">
        <v>63</v>
      </c>
      <c r="E76" s="142" t="s">
        <v>64</v>
      </c>
      <c r="G76" s="142" t="s">
        <v>65</v>
      </c>
      <c r="H76" s="142" t="s">
        <v>62</v>
      </c>
      <c r="I76" s="142" t="s">
        <v>63</v>
      </c>
      <c r="J76" s="142" t="s">
        <v>64</v>
      </c>
      <c r="L76" s="142" t="s">
        <v>65</v>
      </c>
      <c r="M76" s="142" t="s">
        <v>62</v>
      </c>
      <c r="N76" s="142" t="s">
        <v>63</v>
      </c>
      <c r="O76" s="142" t="s">
        <v>64</v>
      </c>
    </row>
    <row r="77" ht="19.5" hidden="1" customHeight="1">
      <c r="B77" s="142" t="s">
        <v>71</v>
      </c>
      <c r="C77" s="142" t="s">
        <v>68</v>
      </c>
      <c r="D77" s="142" t="s">
        <v>69</v>
      </c>
      <c r="E77" s="142" t="s">
        <v>70</v>
      </c>
      <c r="G77" s="142" t="s">
        <v>71</v>
      </c>
      <c r="H77" s="142" t="s">
        <v>68</v>
      </c>
      <c r="I77" s="142" t="s">
        <v>69</v>
      </c>
      <c r="J77" s="142" t="s">
        <v>70</v>
      </c>
      <c r="L77" s="142" t="s">
        <v>71</v>
      </c>
      <c r="M77" s="142" t="s">
        <v>68</v>
      </c>
      <c r="N77" s="142" t="s">
        <v>69</v>
      </c>
      <c r="O77" s="142" t="s">
        <v>70</v>
      </c>
    </row>
    <row r="78" ht="19.5" hidden="1" customHeight="1">
      <c r="B78" s="142" t="s">
        <v>77</v>
      </c>
      <c r="C78" s="142" t="s">
        <v>74</v>
      </c>
      <c r="D78" s="142" t="s">
        <v>75</v>
      </c>
      <c r="E78" s="142" t="s">
        <v>76</v>
      </c>
      <c r="G78" s="142" t="s">
        <v>77</v>
      </c>
      <c r="H78" s="142" t="s">
        <v>74</v>
      </c>
      <c r="I78" s="142" t="s">
        <v>75</v>
      </c>
      <c r="J78" s="142" t="s">
        <v>76</v>
      </c>
      <c r="L78" s="142" t="s">
        <v>77</v>
      </c>
      <c r="M78" s="142" t="s">
        <v>74</v>
      </c>
      <c r="N78" s="142" t="s">
        <v>75</v>
      </c>
      <c r="O78" s="142" t="s">
        <v>76</v>
      </c>
    </row>
    <row r="79" ht="19.5" hidden="1" customHeight="1">
      <c r="B79" s="142" t="s">
        <v>83</v>
      </c>
      <c r="C79" s="142" t="s">
        <v>80</v>
      </c>
      <c r="D79" s="142" t="s">
        <v>81</v>
      </c>
      <c r="E79" s="142" t="s">
        <v>82</v>
      </c>
      <c r="G79" s="142" t="s">
        <v>83</v>
      </c>
      <c r="H79" s="142" t="s">
        <v>80</v>
      </c>
      <c r="I79" s="142" t="s">
        <v>81</v>
      </c>
      <c r="J79" s="142" t="s">
        <v>82</v>
      </c>
      <c r="L79" s="142" t="s">
        <v>83</v>
      </c>
      <c r="M79" s="142" t="s">
        <v>80</v>
      </c>
      <c r="N79" s="142" t="s">
        <v>81</v>
      </c>
      <c r="O79" s="142" t="s">
        <v>82</v>
      </c>
    </row>
    <row r="80" ht="19.5" hidden="1" customHeight="1">
      <c r="B80" s="142" t="s">
        <v>89</v>
      </c>
      <c r="C80" s="142" t="s">
        <v>86</v>
      </c>
      <c r="D80" s="142" t="s">
        <v>87</v>
      </c>
      <c r="E80" s="142" t="s">
        <v>88</v>
      </c>
      <c r="G80" s="142" t="s">
        <v>89</v>
      </c>
      <c r="H80" s="142" t="s">
        <v>86</v>
      </c>
      <c r="I80" s="142" t="s">
        <v>87</v>
      </c>
      <c r="J80" s="142" t="s">
        <v>88</v>
      </c>
      <c r="L80" s="142" t="s">
        <v>89</v>
      </c>
      <c r="M80" s="142" t="s">
        <v>86</v>
      </c>
      <c r="N80" s="142" t="s">
        <v>87</v>
      </c>
      <c r="O80" s="142" t="s">
        <v>88</v>
      </c>
    </row>
    <row r="81" ht="19.5" hidden="1" customHeight="1">
      <c r="B81" s="142" t="s">
        <v>95</v>
      </c>
      <c r="C81" s="142" t="s">
        <v>92</v>
      </c>
      <c r="D81" s="142" t="s">
        <v>93</v>
      </c>
      <c r="E81" s="142" t="s">
        <v>94</v>
      </c>
      <c r="G81" s="142" t="s">
        <v>95</v>
      </c>
      <c r="H81" s="142" t="s">
        <v>92</v>
      </c>
      <c r="I81" s="142" t="s">
        <v>93</v>
      </c>
      <c r="J81" s="142" t="s">
        <v>94</v>
      </c>
      <c r="L81" s="142" t="s">
        <v>95</v>
      </c>
      <c r="M81" s="142" t="s">
        <v>92</v>
      </c>
      <c r="N81" s="142" t="s">
        <v>93</v>
      </c>
      <c r="O81" s="142" t="s">
        <v>94</v>
      </c>
    </row>
    <row r="82" ht="19.5" hidden="1" customHeight="1">
      <c r="B82" s="142" t="s">
        <v>101</v>
      </c>
      <c r="C82" s="142" t="s">
        <v>98</v>
      </c>
      <c r="D82" s="142" t="s">
        <v>99</v>
      </c>
      <c r="E82" s="142" t="s">
        <v>100</v>
      </c>
      <c r="G82" s="142" t="s">
        <v>101</v>
      </c>
      <c r="H82" s="142" t="s">
        <v>98</v>
      </c>
      <c r="I82" s="142" t="s">
        <v>99</v>
      </c>
      <c r="J82" s="142" t="s">
        <v>100</v>
      </c>
      <c r="L82" s="142" t="s">
        <v>101</v>
      </c>
      <c r="M82" s="142" t="s">
        <v>98</v>
      </c>
      <c r="N82" s="142" t="s">
        <v>99</v>
      </c>
      <c r="O82" s="142" t="s">
        <v>100</v>
      </c>
    </row>
    <row r="83" ht="19.5" hidden="1" customHeight="1">
      <c r="B83" s="142" t="s">
        <v>107</v>
      </c>
      <c r="C83" s="142" t="s">
        <v>104</v>
      </c>
      <c r="D83" s="142" t="s">
        <v>105</v>
      </c>
      <c r="E83" s="142" t="s">
        <v>106</v>
      </c>
      <c r="G83" s="142" t="s">
        <v>107</v>
      </c>
      <c r="H83" s="142" t="s">
        <v>104</v>
      </c>
      <c r="I83" s="142" t="s">
        <v>105</v>
      </c>
      <c r="J83" s="142" t="s">
        <v>106</v>
      </c>
      <c r="L83" s="142" t="s">
        <v>107</v>
      </c>
      <c r="M83" s="142" t="s">
        <v>104</v>
      </c>
      <c r="N83" s="142" t="s">
        <v>105</v>
      </c>
      <c r="O83" s="142" t="s">
        <v>106</v>
      </c>
    </row>
    <row r="84" ht="19.5" hidden="1" customHeight="1">
      <c r="B84" s="142" t="s">
        <v>113</v>
      </c>
      <c r="C84" s="142" t="s">
        <v>110</v>
      </c>
      <c r="D84" s="142" t="s">
        <v>111</v>
      </c>
      <c r="E84" s="142" t="s">
        <v>112</v>
      </c>
      <c r="G84" s="142" t="s">
        <v>113</v>
      </c>
      <c r="H84" s="142" t="s">
        <v>110</v>
      </c>
      <c r="I84" s="142" t="s">
        <v>111</v>
      </c>
      <c r="J84" s="142" t="s">
        <v>112</v>
      </c>
      <c r="L84" s="142" t="s">
        <v>113</v>
      </c>
      <c r="M84" s="142" t="s">
        <v>110</v>
      </c>
      <c r="N84" s="142" t="s">
        <v>111</v>
      </c>
      <c r="O84" s="142" t="s">
        <v>112</v>
      </c>
    </row>
    <row r="85" ht="19.5" hidden="1" customHeight="1">
      <c r="B85" s="142" t="s">
        <v>119</v>
      </c>
      <c r="C85" s="142" t="s">
        <v>116</v>
      </c>
      <c r="D85" s="142" t="s">
        <v>117</v>
      </c>
      <c r="E85" s="142" t="s">
        <v>118</v>
      </c>
      <c r="G85" s="142" t="s">
        <v>119</v>
      </c>
      <c r="H85" s="142" t="s">
        <v>116</v>
      </c>
      <c r="I85" s="142" t="s">
        <v>117</v>
      </c>
      <c r="J85" s="142" t="s">
        <v>118</v>
      </c>
      <c r="L85" s="142" t="s">
        <v>119</v>
      </c>
      <c r="M85" s="142" t="s">
        <v>116</v>
      </c>
      <c r="N85" s="142" t="s">
        <v>117</v>
      </c>
      <c r="O85" s="142" t="s">
        <v>118</v>
      </c>
    </row>
    <row r="86" ht="19.5" hidden="1" customHeight="1">
      <c r="B86" s="142" t="s">
        <v>125</v>
      </c>
      <c r="C86" s="142" t="s">
        <v>122</v>
      </c>
      <c r="D86" s="142" t="s">
        <v>123</v>
      </c>
      <c r="E86" s="142" t="s">
        <v>124</v>
      </c>
      <c r="G86" s="142" t="s">
        <v>125</v>
      </c>
      <c r="H86" s="142" t="s">
        <v>122</v>
      </c>
      <c r="I86" s="142" t="s">
        <v>123</v>
      </c>
      <c r="J86" s="142" t="s">
        <v>124</v>
      </c>
      <c r="L86" s="142" t="s">
        <v>125</v>
      </c>
      <c r="M86" s="142" t="s">
        <v>122</v>
      </c>
      <c r="N86" s="142" t="s">
        <v>123</v>
      </c>
      <c r="O86" s="142" t="s">
        <v>124</v>
      </c>
    </row>
    <row r="87" ht="19.5" hidden="1" customHeight="1">
      <c r="B87" s="142" t="s">
        <v>131</v>
      </c>
      <c r="C87" s="142" t="s">
        <v>128</v>
      </c>
      <c r="D87" s="142" t="s">
        <v>129</v>
      </c>
      <c r="E87" s="142" t="s">
        <v>130</v>
      </c>
      <c r="G87" s="142" t="s">
        <v>131</v>
      </c>
      <c r="H87" s="142" t="s">
        <v>128</v>
      </c>
      <c r="I87" s="142" t="s">
        <v>129</v>
      </c>
      <c r="J87" s="142" t="s">
        <v>130</v>
      </c>
      <c r="L87" s="142" t="s">
        <v>131</v>
      </c>
      <c r="M87" s="142" t="s">
        <v>128</v>
      </c>
      <c r="N87" s="142" t="s">
        <v>129</v>
      </c>
      <c r="O87" s="142" t="s">
        <v>130</v>
      </c>
    </row>
    <row r="88" ht="19.5" hidden="1" customHeight="1">
      <c r="B88" s="142" t="s">
        <v>137</v>
      </c>
      <c r="C88" s="142" t="s">
        <v>134</v>
      </c>
      <c r="D88" s="142" t="s">
        <v>135</v>
      </c>
      <c r="E88" s="142" t="s">
        <v>136</v>
      </c>
      <c r="G88" s="142" t="s">
        <v>137</v>
      </c>
      <c r="H88" s="142" t="s">
        <v>134</v>
      </c>
      <c r="I88" s="142" t="s">
        <v>135</v>
      </c>
      <c r="J88" s="142" t="s">
        <v>136</v>
      </c>
      <c r="L88" s="142" t="s">
        <v>137</v>
      </c>
      <c r="M88" s="142" t="s">
        <v>134</v>
      </c>
      <c r="N88" s="142" t="s">
        <v>135</v>
      </c>
      <c r="O88" s="142" t="s">
        <v>136</v>
      </c>
    </row>
    <row r="89" ht="19.5" hidden="1" customHeight="1">
      <c r="B89" s="142" t="s">
        <v>143</v>
      </c>
      <c r="C89" s="142" t="s">
        <v>140</v>
      </c>
      <c r="D89" s="142" t="s">
        <v>141</v>
      </c>
      <c r="E89" s="142" t="s">
        <v>142</v>
      </c>
      <c r="G89" s="142" t="s">
        <v>143</v>
      </c>
      <c r="H89" s="142" t="s">
        <v>140</v>
      </c>
      <c r="I89" s="142" t="s">
        <v>141</v>
      </c>
      <c r="J89" s="142" t="s">
        <v>142</v>
      </c>
      <c r="L89" s="142" t="s">
        <v>143</v>
      </c>
      <c r="M89" s="142" t="s">
        <v>140</v>
      </c>
      <c r="N89" s="142" t="s">
        <v>141</v>
      </c>
      <c r="O89" s="142" t="s">
        <v>142</v>
      </c>
    </row>
    <row r="90" ht="19.5" hidden="1" customHeight="1">
      <c r="B90" s="142" t="s">
        <v>149</v>
      </c>
      <c r="C90" s="142" t="s">
        <v>146</v>
      </c>
      <c r="D90" s="142" t="s">
        <v>147</v>
      </c>
      <c r="E90" s="142" t="s">
        <v>148</v>
      </c>
      <c r="G90" s="142" t="s">
        <v>149</v>
      </c>
      <c r="H90" s="142" t="s">
        <v>146</v>
      </c>
      <c r="I90" s="142" t="s">
        <v>147</v>
      </c>
      <c r="J90" s="142" t="s">
        <v>148</v>
      </c>
      <c r="L90" s="142" t="s">
        <v>149</v>
      </c>
      <c r="M90" s="142" t="s">
        <v>146</v>
      </c>
      <c r="N90" s="142" t="s">
        <v>147</v>
      </c>
      <c r="O90" s="142" t="s">
        <v>148</v>
      </c>
    </row>
    <row r="91" ht="19.5" hidden="1" customHeight="1">
      <c r="B91" s="142" t="s">
        <v>155</v>
      </c>
      <c r="C91" s="142" t="s">
        <v>152</v>
      </c>
      <c r="D91" s="142" t="s">
        <v>153</v>
      </c>
      <c r="E91" s="142" t="s">
        <v>154</v>
      </c>
      <c r="G91" s="142" t="s">
        <v>155</v>
      </c>
      <c r="H91" s="142" t="s">
        <v>152</v>
      </c>
      <c r="I91" s="142" t="s">
        <v>153</v>
      </c>
      <c r="J91" s="142" t="s">
        <v>154</v>
      </c>
      <c r="L91" s="142" t="s">
        <v>155</v>
      </c>
      <c r="M91" s="142" t="s">
        <v>152</v>
      </c>
      <c r="N91" s="142" t="s">
        <v>153</v>
      </c>
      <c r="O91" s="142" t="s">
        <v>154</v>
      </c>
    </row>
    <row r="92" ht="19.5" hidden="1" customHeight="1">
      <c r="B92" s="142" t="s">
        <v>161</v>
      </c>
      <c r="C92" s="142" t="s">
        <v>158</v>
      </c>
      <c r="D92" s="142" t="s">
        <v>159</v>
      </c>
      <c r="E92" s="142" t="s">
        <v>160</v>
      </c>
      <c r="G92" s="142" t="s">
        <v>161</v>
      </c>
      <c r="H92" s="142" t="s">
        <v>158</v>
      </c>
      <c r="I92" s="142" t="s">
        <v>159</v>
      </c>
      <c r="J92" s="142" t="s">
        <v>160</v>
      </c>
      <c r="L92" s="142" t="s">
        <v>161</v>
      </c>
      <c r="M92" s="142" t="s">
        <v>158</v>
      </c>
      <c r="N92" s="142" t="s">
        <v>159</v>
      </c>
      <c r="O92" s="142" t="s">
        <v>160</v>
      </c>
    </row>
    <row r="93" ht="19.5" hidden="1" customHeight="1">
      <c r="B93" s="142" t="s">
        <v>167</v>
      </c>
      <c r="C93" s="142" t="s">
        <v>164</v>
      </c>
      <c r="D93" s="142" t="s">
        <v>165</v>
      </c>
      <c r="E93" s="142" t="s">
        <v>166</v>
      </c>
      <c r="G93" s="142" t="s">
        <v>167</v>
      </c>
      <c r="H93" s="142" t="s">
        <v>164</v>
      </c>
      <c r="I93" s="142" t="s">
        <v>165</v>
      </c>
      <c r="J93" s="142" t="s">
        <v>166</v>
      </c>
      <c r="L93" s="142" t="s">
        <v>167</v>
      </c>
      <c r="M93" s="142" t="s">
        <v>164</v>
      </c>
      <c r="N93" s="142" t="s">
        <v>165</v>
      </c>
      <c r="O93" s="142" t="s">
        <v>166</v>
      </c>
    </row>
    <row r="94" ht="19.5" hidden="1" customHeight="1">
      <c r="B94" s="142" t="s">
        <v>173</v>
      </c>
      <c r="C94" s="142" t="s">
        <v>170</v>
      </c>
      <c r="D94" s="142" t="s">
        <v>171</v>
      </c>
      <c r="E94" s="142" t="s">
        <v>172</v>
      </c>
      <c r="G94" s="142" t="s">
        <v>173</v>
      </c>
      <c r="H94" s="142" t="s">
        <v>170</v>
      </c>
      <c r="I94" s="142" t="s">
        <v>171</v>
      </c>
      <c r="J94" s="142" t="s">
        <v>172</v>
      </c>
      <c r="L94" s="142" t="s">
        <v>173</v>
      </c>
      <c r="M94" s="142" t="s">
        <v>170</v>
      </c>
      <c r="N94" s="142" t="s">
        <v>171</v>
      </c>
      <c r="O94" s="142" t="s">
        <v>172</v>
      </c>
    </row>
    <row r="95" ht="19.5" hidden="1" customHeight="1">
      <c r="B95" s="142" t="s">
        <v>179</v>
      </c>
      <c r="C95" s="142" t="s">
        <v>176</v>
      </c>
      <c r="D95" s="142" t="s">
        <v>177</v>
      </c>
      <c r="E95" s="142" t="s">
        <v>178</v>
      </c>
      <c r="G95" s="142" t="s">
        <v>179</v>
      </c>
      <c r="H95" s="142" t="s">
        <v>176</v>
      </c>
      <c r="I95" s="142" t="s">
        <v>177</v>
      </c>
      <c r="J95" s="142" t="s">
        <v>178</v>
      </c>
      <c r="L95" s="142" t="s">
        <v>179</v>
      </c>
      <c r="M95" s="142" t="s">
        <v>176</v>
      </c>
      <c r="N95" s="142" t="s">
        <v>177</v>
      </c>
      <c r="O95" s="142" t="s">
        <v>178</v>
      </c>
    </row>
    <row r="96" ht="19.5" hidden="1" customHeight="1">
      <c r="B96" s="142" t="s">
        <v>185</v>
      </c>
      <c r="C96" s="142" t="s">
        <v>182</v>
      </c>
      <c r="D96" s="142" t="s">
        <v>183</v>
      </c>
      <c r="E96" s="142" t="s">
        <v>184</v>
      </c>
      <c r="G96" s="142" t="s">
        <v>185</v>
      </c>
      <c r="H96" s="142" t="s">
        <v>182</v>
      </c>
      <c r="I96" s="142" t="s">
        <v>183</v>
      </c>
      <c r="J96" s="142" t="s">
        <v>184</v>
      </c>
      <c r="L96" s="142" t="s">
        <v>185</v>
      </c>
      <c r="M96" s="142" t="s">
        <v>182</v>
      </c>
      <c r="N96" s="142" t="s">
        <v>183</v>
      </c>
      <c r="O96" s="142" t="s">
        <v>184</v>
      </c>
    </row>
    <row r="97" ht="19.5" hidden="1" customHeight="1">
      <c r="B97" s="142" t="s">
        <v>191</v>
      </c>
      <c r="C97" s="142" t="s">
        <v>188</v>
      </c>
      <c r="D97" s="142" t="s">
        <v>189</v>
      </c>
      <c r="E97" s="142" t="s">
        <v>190</v>
      </c>
      <c r="G97" s="142" t="s">
        <v>191</v>
      </c>
      <c r="H97" s="142" t="s">
        <v>188</v>
      </c>
      <c r="I97" s="142" t="s">
        <v>189</v>
      </c>
      <c r="J97" s="142" t="s">
        <v>190</v>
      </c>
      <c r="L97" s="142" t="s">
        <v>191</v>
      </c>
      <c r="M97" s="142" t="s">
        <v>188</v>
      </c>
      <c r="N97" s="142" t="s">
        <v>189</v>
      </c>
      <c r="O97" s="142" t="s">
        <v>190</v>
      </c>
    </row>
    <row r="98" ht="19.5" hidden="1" customHeight="1">
      <c r="B98" s="142" t="s">
        <v>197</v>
      </c>
      <c r="C98" s="142" t="s">
        <v>194</v>
      </c>
      <c r="D98" s="142" t="s">
        <v>195</v>
      </c>
      <c r="E98" s="142" t="s">
        <v>196</v>
      </c>
      <c r="G98" s="142" t="s">
        <v>197</v>
      </c>
      <c r="H98" s="142" t="s">
        <v>194</v>
      </c>
      <c r="I98" s="142" t="s">
        <v>195</v>
      </c>
      <c r="J98" s="142" t="s">
        <v>196</v>
      </c>
      <c r="L98" s="142" t="s">
        <v>197</v>
      </c>
      <c r="M98" s="142" t="s">
        <v>194</v>
      </c>
      <c r="N98" s="142" t="s">
        <v>195</v>
      </c>
      <c r="O98" s="142" t="s">
        <v>196</v>
      </c>
    </row>
    <row r="99" ht="19.5" hidden="1" customHeight="1">
      <c r="B99" s="142" t="s">
        <v>203</v>
      </c>
      <c r="C99" s="142" t="s">
        <v>200</v>
      </c>
      <c r="D99" s="142" t="s">
        <v>201</v>
      </c>
      <c r="E99" s="142" t="s">
        <v>202</v>
      </c>
      <c r="G99" s="142" t="s">
        <v>203</v>
      </c>
      <c r="H99" s="142" t="s">
        <v>200</v>
      </c>
      <c r="I99" s="142" t="s">
        <v>201</v>
      </c>
      <c r="J99" s="142" t="s">
        <v>202</v>
      </c>
      <c r="L99" s="142" t="s">
        <v>203</v>
      </c>
      <c r="M99" s="142" t="s">
        <v>200</v>
      </c>
      <c r="N99" s="142" t="s">
        <v>201</v>
      </c>
      <c r="O99" s="142" t="s">
        <v>202</v>
      </c>
    </row>
    <row r="100" ht="19.5" hidden="1" customHeight="1">
      <c r="B100" s="142" t="s">
        <v>209</v>
      </c>
      <c r="C100" s="142" t="s">
        <v>206</v>
      </c>
      <c r="D100" s="142" t="s">
        <v>207</v>
      </c>
      <c r="E100" s="142" t="s">
        <v>208</v>
      </c>
      <c r="G100" s="142" t="s">
        <v>209</v>
      </c>
      <c r="H100" s="142" t="s">
        <v>206</v>
      </c>
      <c r="I100" s="142" t="s">
        <v>207</v>
      </c>
      <c r="J100" s="142" t="s">
        <v>208</v>
      </c>
      <c r="L100" s="142" t="s">
        <v>209</v>
      </c>
      <c r="M100" s="142" t="s">
        <v>206</v>
      </c>
      <c r="N100" s="142" t="s">
        <v>207</v>
      </c>
      <c r="O100" s="142" t="s">
        <v>208</v>
      </c>
    </row>
    <row r="101" ht="19.5" hidden="1" customHeight="1">
      <c r="B101" s="142" t="s">
        <v>215</v>
      </c>
      <c r="C101" s="142" t="s">
        <v>212</v>
      </c>
      <c r="D101" s="142" t="s">
        <v>213</v>
      </c>
      <c r="E101" s="142" t="s">
        <v>214</v>
      </c>
      <c r="G101" s="142" t="s">
        <v>215</v>
      </c>
      <c r="H101" s="142" t="s">
        <v>212</v>
      </c>
      <c r="I101" s="142" t="s">
        <v>213</v>
      </c>
      <c r="J101" s="142" t="s">
        <v>214</v>
      </c>
      <c r="L101" s="142" t="s">
        <v>215</v>
      </c>
      <c r="M101" s="142" t="s">
        <v>212</v>
      </c>
      <c r="N101" s="142" t="s">
        <v>213</v>
      </c>
      <c r="O101" s="142" t="s">
        <v>214</v>
      </c>
    </row>
    <row r="102" ht="19.5" hidden="1" customHeight="1">
      <c r="B102" s="142" t="s">
        <v>221</v>
      </c>
      <c r="C102" s="142" t="s">
        <v>218</v>
      </c>
      <c r="D102" s="142" t="s">
        <v>219</v>
      </c>
      <c r="E102" s="142" t="s">
        <v>220</v>
      </c>
      <c r="G102" s="142" t="s">
        <v>221</v>
      </c>
      <c r="H102" s="142" t="s">
        <v>218</v>
      </c>
      <c r="I102" s="142" t="s">
        <v>219</v>
      </c>
      <c r="J102" s="142" t="s">
        <v>220</v>
      </c>
      <c r="L102" s="142" t="s">
        <v>221</v>
      </c>
      <c r="M102" s="142" t="s">
        <v>218</v>
      </c>
      <c r="N102" s="142" t="s">
        <v>219</v>
      </c>
      <c r="O102" s="142" t="s">
        <v>220</v>
      </c>
    </row>
    <row r="103" ht="19.5" hidden="1" customHeight="1">
      <c r="B103" s="142" t="s">
        <v>227</v>
      </c>
      <c r="C103" s="142" t="s">
        <v>224</v>
      </c>
      <c r="D103" s="142" t="s">
        <v>225</v>
      </c>
      <c r="E103" s="142" t="s">
        <v>226</v>
      </c>
      <c r="G103" s="142" t="s">
        <v>227</v>
      </c>
      <c r="H103" s="142" t="s">
        <v>224</v>
      </c>
      <c r="I103" s="142" t="s">
        <v>225</v>
      </c>
      <c r="J103" s="142" t="s">
        <v>226</v>
      </c>
      <c r="L103" s="142" t="s">
        <v>227</v>
      </c>
      <c r="M103" s="142" t="s">
        <v>224</v>
      </c>
      <c r="N103" s="142" t="s">
        <v>225</v>
      </c>
      <c r="O103" s="142" t="s">
        <v>226</v>
      </c>
    </row>
    <row r="104" ht="19.5" hidden="1" customHeight="1">
      <c r="B104" s="142" t="s">
        <v>233</v>
      </c>
      <c r="C104" s="142" t="s">
        <v>230</v>
      </c>
      <c r="D104" s="142" t="s">
        <v>231</v>
      </c>
      <c r="E104" s="142" t="s">
        <v>232</v>
      </c>
      <c r="G104" s="142" t="s">
        <v>233</v>
      </c>
      <c r="H104" s="142" t="s">
        <v>230</v>
      </c>
      <c r="I104" s="142" t="s">
        <v>231</v>
      </c>
      <c r="J104" s="142" t="s">
        <v>232</v>
      </c>
      <c r="L104" s="142" t="s">
        <v>233</v>
      </c>
      <c r="M104" s="142" t="s">
        <v>230</v>
      </c>
      <c r="N104" s="142" t="s">
        <v>231</v>
      </c>
      <c r="O104" s="142" t="s">
        <v>232</v>
      </c>
    </row>
    <row r="105" ht="19.5" hidden="1" customHeight="1">
      <c r="B105" s="142" t="s">
        <v>239</v>
      </c>
      <c r="C105" s="142" t="s">
        <v>236</v>
      </c>
      <c r="D105" s="142" t="s">
        <v>237</v>
      </c>
      <c r="E105" s="142" t="s">
        <v>238</v>
      </c>
      <c r="G105" s="142" t="s">
        <v>239</v>
      </c>
      <c r="H105" s="142" t="s">
        <v>236</v>
      </c>
      <c r="I105" s="142" t="s">
        <v>237</v>
      </c>
      <c r="J105" s="142" t="s">
        <v>238</v>
      </c>
      <c r="L105" s="142" t="s">
        <v>239</v>
      </c>
      <c r="M105" s="142" t="s">
        <v>236</v>
      </c>
      <c r="N105" s="142" t="s">
        <v>237</v>
      </c>
      <c r="O105" s="142" t="s">
        <v>238</v>
      </c>
    </row>
    <row r="106" ht="19.5" hidden="1" customHeight="1">
      <c r="B106" s="142" t="s">
        <v>245</v>
      </c>
      <c r="C106" s="142" t="s">
        <v>242</v>
      </c>
      <c r="D106" s="142" t="s">
        <v>243</v>
      </c>
      <c r="E106" s="142" t="s">
        <v>244</v>
      </c>
      <c r="G106" s="142" t="s">
        <v>245</v>
      </c>
      <c r="H106" s="142" t="s">
        <v>242</v>
      </c>
      <c r="I106" s="142" t="s">
        <v>243</v>
      </c>
      <c r="J106" s="142" t="s">
        <v>244</v>
      </c>
      <c r="L106" s="142" t="s">
        <v>245</v>
      </c>
      <c r="M106" s="142" t="s">
        <v>242</v>
      </c>
      <c r="N106" s="142" t="s">
        <v>243</v>
      </c>
      <c r="O106" s="142" t="s">
        <v>244</v>
      </c>
    </row>
    <row r="107" ht="19.5" hidden="1" customHeight="1">
      <c r="B107" s="142" t="s">
        <v>251</v>
      </c>
      <c r="C107" s="142" t="s">
        <v>248</v>
      </c>
      <c r="D107" s="142" t="s">
        <v>249</v>
      </c>
      <c r="E107" s="142" t="s">
        <v>250</v>
      </c>
      <c r="G107" s="142" t="s">
        <v>251</v>
      </c>
      <c r="H107" s="142" t="s">
        <v>248</v>
      </c>
      <c r="I107" s="142" t="s">
        <v>249</v>
      </c>
      <c r="J107" s="142" t="s">
        <v>250</v>
      </c>
      <c r="L107" s="142" t="s">
        <v>251</v>
      </c>
      <c r="M107" s="142" t="s">
        <v>248</v>
      </c>
      <c r="N107" s="142" t="s">
        <v>249</v>
      </c>
      <c r="O107" s="142" t="s">
        <v>250</v>
      </c>
    </row>
    <row r="108" ht="19.5" hidden="1" customHeight="1">
      <c r="B108" s="142" t="s">
        <v>257</v>
      </c>
      <c r="C108" s="142" t="s">
        <v>254</v>
      </c>
      <c r="D108" s="142" t="s">
        <v>255</v>
      </c>
      <c r="E108" s="142" t="s">
        <v>256</v>
      </c>
      <c r="G108" s="142" t="s">
        <v>257</v>
      </c>
      <c r="H108" s="142" t="s">
        <v>254</v>
      </c>
      <c r="I108" s="142" t="s">
        <v>255</v>
      </c>
      <c r="J108" s="142" t="s">
        <v>256</v>
      </c>
      <c r="L108" s="142" t="s">
        <v>257</v>
      </c>
      <c r="M108" s="142" t="s">
        <v>254</v>
      </c>
      <c r="N108" s="142" t="s">
        <v>255</v>
      </c>
      <c r="O108" s="142" t="s">
        <v>256</v>
      </c>
    </row>
    <row r="109" ht="19.5" hidden="1" customHeight="1">
      <c r="B109" s="142" t="s">
        <v>263</v>
      </c>
      <c r="C109" s="142" t="s">
        <v>260</v>
      </c>
      <c r="D109" s="142" t="s">
        <v>261</v>
      </c>
      <c r="E109" s="142" t="s">
        <v>262</v>
      </c>
      <c r="G109" s="142" t="s">
        <v>263</v>
      </c>
      <c r="H109" s="142" t="s">
        <v>260</v>
      </c>
      <c r="I109" s="142" t="s">
        <v>261</v>
      </c>
      <c r="J109" s="142" t="s">
        <v>262</v>
      </c>
      <c r="L109" s="142" t="s">
        <v>263</v>
      </c>
      <c r="M109" s="142" t="s">
        <v>260</v>
      </c>
      <c r="N109" s="142" t="s">
        <v>261</v>
      </c>
      <c r="O109" s="142" t="s">
        <v>262</v>
      </c>
    </row>
    <row r="110" ht="15.75" customHeight="1">
      <c r="B110" s="138" t="s">
        <v>265</v>
      </c>
      <c r="C110" s="138" t="s">
        <v>266</v>
      </c>
      <c r="D110" s="138" t="s">
        <v>267</v>
      </c>
      <c r="E110" s="138" t="s">
        <v>268</v>
      </c>
      <c r="G110" s="138" t="s">
        <v>265</v>
      </c>
      <c r="H110" s="138" t="s">
        <v>266</v>
      </c>
      <c r="I110" s="138" t="s">
        <v>267</v>
      </c>
      <c r="J110" s="138" t="s">
        <v>268</v>
      </c>
      <c r="L110" s="138" t="s">
        <v>265</v>
      </c>
      <c r="M110" s="138" t="s">
        <v>266</v>
      </c>
      <c r="N110" s="138" t="s">
        <v>267</v>
      </c>
      <c r="O110" s="138" t="s">
        <v>268</v>
      </c>
    </row>
    <row r="111" ht="30.0" customHeight="1">
      <c r="B111" s="109" t="s">
        <v>272</v>
      </c>
      <c r="C111" s="22"/>
      <c r="D111" s="22"/>
      <c r="E111" s="23"/>
      <c r="G111" s="109" t="s">
        <v>273</v>
      </c>
      <c r="H111" s="22"/>
      <c r="I111" s="22"/>
      <c r="J111" s="23"/>
      <c r="L111" s="109" t="s">
        <v>274</v>
      </c>
      <c r="M111" s="22"/>
      <c r="N111" s="22"/>
      <c r="O111" s="23"/>
    </row>
    <row r="112" ht="15.75" customHeight="1">
      <c r="B112" s="112" t="str">
        <f>'WEEK 1'!D13</f>
        <v>Deadlift with belt</v>
      </c>
      <c r="C112" s="113" t="str">
        <f>'WEEK 1'!I13</f>
        <v>0 LBS</v>
      </c>
      <c r="D112" s="113" t="str">
        <f>'WEEK 1'!F13</f>
        <v>0 LBS</v>
      </c>
      <c r="E112" s="115" t="str">
        <f>'WEEK 1'!H13</f>
        <v>0%</v>
      </c>
      <c r="G112" s="112" t="str">
        <f>'WEEK 1'!D14</f>
        <v>Touch and Go Bench Press</v>
      </c>
      <c r="H112" s="113" t="str">
        <f>'WEEK 1'!I14</f>
        <v>0 LBS</v>
      </c>
      <c r="I112" s="113" t="str">
        <f>'WEEK 1'!F14</f>
        <v>0 LBS</v>
      </c>
      <c r="J112" s="115" t="str">
        <f>'WEEK 1'!H14</f>
        <v>0%</v>
      </c>
      <c r="L112" s="143" t="str">
        <f>'WEEK 1'!D15</f>
        <v>Pendlay Row</v>
      </c>
      <c r="M112" s="144" t="str">
        <f>'WEEK 1'!I15</f>
        <v>0 LBS</v>
      </c>
      <c r="N112" s="144" t="str">
        <f>'WEEK 1'!F15</f>
        <v>0 LBS</v>
      </c>
      <c r="O112" s="145" t="str">
        <f>'WEEK 1'!H15</f>
        <v>0%</v>
      </c>
    </row>
    <row r="113" ht="15.75" customHeight="1">
      <c r="B113" s="119" t="str">
        <f>'WEEK 2'!D13</f>
        <v>Deadlift with belt</v>
      </c>
      <c r="C113" s="120" t="str">
        <f>'WEEK 2'!I13</f>
        <v>0 LBS</v>
      </c>
      <c r="D113" s="120" t="str">
        <f>'WEEK 2'!F13</f>
        <v>0 LBS</v>
      </c>
      <c r="E113" s="122" t="str">
        <f>'WEEK 2'!H13</f>
        <v>0%</v>
      </c>
      <c r="G113" s="119" t="str">
        <f>'WEEK 2'!D14</f>
        <v>Touch and Go Bench Press</v>
      </c>
      <c r="H113" s="120" t="str">
        <f>'WEEK 2'!I14</f>
        <v>0 LBS</v>
      </c>
      <c r="I113" s="120" t="str">
        <f>'WEEK 2'!F14</f>
        <v>0 LBS</v>
      </c>
      <c r="J113" s="122" t="str">
        <f>'WEEK 2'!H14</f>
        <v>0%</v>
      </c>
      <c r="L113" s="119" t="str">
        <f>'WEEK 2'!D15</f>
        <v>Pendlay Row</v>
      </c>
      <c r="M113" s="120" t="str">
        <f>'WEEK 2'!I15</f>
        <v>0 LBS</v>
      </c>
      <c r="N113" s="120" t="str">
        <f>'WEEK 2'!F15</f>
        <v>0 LBS</v>
      </c>
      <c r="O113" s="122" t="str">
        <f>'WEEK 2'!H15</f>
        <v>0%</v>
      </c>
    </row>
    <row r="114" ht="15.75" customHeight="1">
      <c r="B114" s="112" t="str">
        <f>'WEEK 3'!D13</f>
        <v>Deadlift with belt</v>
      </c>
      <c r="C114" s="113" t="str">
        <f>'WEEK 3'!I13</f>
        <v>0 LBS</v>
      </c>
      <c r="D114" s="113" t="str">
        <f>'WEEK 3'!F13</f>
        <v>0 LBS</v>
      </c>
      <c r="E114" s="115" t="str">
        <f>'WEEK 3'!H13</f>
        <v>0%</v>
      </c>
      <c r="G114" s="112" t="str">
        <f>'WEEK 3'!D14</f>
        <v>Touch and Go Bench Press</v>
      </c>
      <c r="H114" s="113" t="str">
        <f>'WEEK 3'!I14</f>
        <v>0 LBS</v>
      </c>
      <c r="I114" s="113" t="str">
        <f>'WEEK 3'!F14</f>
        <v>0 LBS</v>
      </c>
      <c r="J114" s="115" t="str">
        <f>'WEEK 3'!H14</f>
        <v>0%</v>
      </c>
      <c r="L114" s="112" t="str">
        <f>'WEEK 3'!D15</f>
        <v>Pendlay Row</v>
      </c>
      <c r="M114" s="113" t="str">
        <f>'WEEK 3'!I15</f>
        <v>0 LBS</v>
      </c>
      <c r="N114" s="113" t="str">
        <f>'WEEK 3'!F15</f>
        <v>0 LBS</v>
      </c>
      <c r="O114" s="115" t="str">
        <f>'WEEK 3'!H15</f>
        <v>0%</v>
      </c>
    </row>
    <row r="115" ht="15.75" customHeight="1">
      <c r="B115" s="119" t="str">
        <f>'WEEK 4'!D13</f>
        <v>Deadlift with belt</v>
      </c>
      <c r="C115" s="120" t="str">
        <f>'WEEK 4'!I13</f>
        <v>0 LBS</v>
      </c>
      <c r="D115" s="120" t="str">
        <f>'WEEK 4'!F13</f>
        <v>0 LBS</v>
      </c>
      <c r="E115" s="122" t="str">
        <f>'WEEK 4'!H13</f>
        <v>0%</v>
      </c>
      <c r="G115" s="119" t="str">
        <f>'WEEK 4'!D14</f>
        <v>Touch and Go Bench Press</v>
      </c>
      <c r="H115" s="120" t="str">
        <f>'WEEK 4'!I14</f>
        <v>0 LBS</v>
      </c>
      <c r="I115" s="120" t="str">
        <f>'WEEK 4'!F14</f>
        <v>0 LBS</v>
      </c>
      <c r="J115" s="122" t="str">
        <f>'WEEK 4'!H14</f>
        <v>0%</v>
      </c>
      <c r="L115" s="119" t="str">
        <f>'WEEK 4'!D15</f>
        <v>Pendlay Row</v>
      </c>
      <c r="M115" s="120" t="str">
        <f>'WEEK 4'!I15</f>
        <v>0 LBS</v>
      </c>
      <c r="N115" s="120" t="str">
        <f>'WEEK 4'!F15</f>
        <v>0 LBS</v>
      </c>
      <c r="O115" s="122" t="str">
        <f>'WEEK 4'!H15</f>
        <v>0%</v>
      </c>
    </row>
    <row r="116" ht="15.75" customHeight="1">
      <c r="B116" s="112" t="str">
        <f>'WEEK 5'!D13</f>
        <v>Deadlift with belt</v>
      </c>
      <c r="C116" s="113" t="str">
        <f>'WEEK 5'!I13</f>
        <v>0 LBS</v>
      </c>
      <c r="D116" s="113" t="str">
        <f>'WEEK 5'!F13</f>
        <v>0 LBS</v>
      </c>
      <c r="E116" s="115" t="str">
        <f>'WEEK 5'!H13</f>
        <v>0%</v>
      </c>
      <c r="G116" s="112" t="str">
        <f>'WEEK 5'!D14</f>
        <v>Touch and Go Bench Press</v>
      </c>
      <c r="H116" s="113" t="str">
        <f>'WEEK 5'!I14</f>
        <v>0 LBS</v>
      </c>
      <c r="I116" s="113" t="str">
        <f>'WEEK 5'!F14</f>
        <v>0 LBS</v>
      </c>
      <c r="J116" s="115" t="str">
        <f>'WEEK 5'!H14</f>
        <v>0%</v>
      </c>
      <c r="L116" s="112" t="str">
        <f>'WEEK 5'!D15</f>
        <v>Pendlay Row</v>
      </c>
      <c r="M116" s="113" t="str">
        <f>'WEEK 5'!I15</f>
        <v>0 LBS</v>
      </c>
      <c r="N116" s="113" t="str">
        <f>'WEEK 5'!F15</f>
        <v>0 LBS</v>
      </c>
      <c r="O116" s="115" t="str">
        <f>'WEEK 5'!H15</f>
        <v>0%</v>
      </c>
    </row>
    <row r="117" ht="15.75" customHeight="1">
      <c r="B117" s="119" t="str">
        <f>'WEEK 6'!D13</f>
        <v>Deadlift with belt</v>
      </c>
      <c r="C117" s="120" t="str">
        <f>'WEEK 6'!I13</f>
        <v>0 LBS</v>
      </c>
      <c r="D117" s="120" t="str">
        <f>'WEEK 6'!F13</f>
        <v>0 LBS</v>
      </c>
      <c r="E117" s="122" t="str">
        <f>'WEEK 6'!H13</f>
        <v>0%</v>
      </c>
      <c r="G117" s="119" t="str">
        <f>'WEEK 6'!D14</f>
        <v>2 count paused bench press</v>
      </c>
      <c r="H117" s="120" t="str">
        <f>'WEEK 6'!I14</f>
        <v>0 LBS</v>
      </c>
      <c r="I117" s="120" t="str">
        <f>'WEEK 6'!F14</f>
        <v>0 LBS</v>
      </c>
      <c r="J117" s="122" t="str">
        <f>'WEEK 6'!H14</f>
        <v>0%</v>
      </c>
      <c r="L117" s="119" t="str">
        <f>'WEEK 6'!D15</f>
        <v>Lever Row</v>
      </c>
      <c r="M117" s="120" t="str">
        <f>'WEEK 6'!I15</f>
        <v>0 LBS</v>
      </c>
      <c r="N117" s="120" t="str">
        <f>'WEEK 6'!F15</f>
        <v>0 LBS</v>
      </c>
      <c r="O117" s="122" t="str">
        <f>'WEEK 6'!H15</f>
        <v>0%</v>
      </c>
    </row>
    <row r="118" ht="15.75" customHeight="1">
      <c r="B118" s="112" t="str">
        <f>'WEEK 7'!D13</f>
        <v>Deadlift with belt</v>
      </c>
      <c r="C118" s="113" t="str">
        <f>'WEEK 7'!I13</f>
        <v>0 LBS</v>
      </c>
      <c r="D118" s="113" t="str">
        <f>'WEEK 7'!F13</f>
        <v>0 LBS</v>
      </c>
      <c r="E118" s="115" t="str">
        <f>'WEEK 7'!H13</f>
        <v>0%</v>
      </c>
      <c r="G118" s="112" t="str">
        <f>'WEEK 7'!D14</f>
        <v>2 count paused bench press</v>
      </c>
      <c r="H118" s="113" t="str">
        <f>'WEEK 7'!I14</f>
        <v>0 LBS</v>
      </c>
      <c r="I118" s="113" t="str">
        <f>'WEEK 7'!F14</f>
        <v>0 LBS</v>
      </c>
      <c r="J118" s="115" t="str">
        <f>'WEEK 7'!H14</f>
        <v>0%</v>
      </c>
      <c r="L118" s="112" t="str">
        <f>'WEEK 7'!D15</f>
        <v>Lever Row</v>
      </c>
      <c r="M118" s="113" t="str">
        <f>'WEEK 7'!I15</f>
        <v>0 LBS</v>
      </c>
      <c r="N118" s="113" t="str">
        <f>'WEEK 7'!F15</f>
        <v>0 LBS</v>
      </c>
      <c r="O118" s="115" t="str">
        <f>'WEEK 7'!H15</f>
        <v>0%</v>
      </c>
    </row>
    <row r="119" ht="15.75" customHeight="1">
      <c r="B119" s="119" t="str">
        <f>'WEEK 8'!D13</f>
        <v>Deadlift with belt</v>
      </c>
      <c r="C119" s="120" t="str">
        <f>'WEEK 8'!I13</f>
        <v>0 LBS</v>
      </c>
      <c r="D119" s="120" t="str">
        <f>'WEEK 8'!F13</f>
        <v>0 LBS</v>
      </c>
      <c r="E119" s="122" t="str">
        <f>'WEEK 8'!H13</f>
        <v>0%</v>
      </c>
      <c r="G119" s="119" t="str">
        <f>'WEEK 8'!D14</f>
        <v>2 count paused bench press</v>
      </c>
      <c r="H119" s="120" t="str">
        <f>'WEEK 8'!I14</f>
        <v>0 LBS</v>
      </c>
      <c r="I119" s="120" t="str">
        <f>'WEEK 8'!F14</f>
        <v>0 LBS</v>
      </c>
      <c r="J119" s="122" t="str">
        <f>'WEEK 8'!H14</f>
        <v>0%</v>
      </c>
      <c r="L119" s="119" t="str">
        <f>'WEEK 8'!D15</f>
        <v>Lever Row</v>
      </c>
      <c r="M119" s="120" t="str">
        <f>'WEEK 8'!I15</f>
        <v>0 LBS</v>
      </c>
      <c r="N119" s="120" t="str">
        <f>'WEEK 8'!F15</f>
        <v>0 LBS</v>
      </c>
      <c r="O119" s="122" t="str">
        <f>'WEEK 8'!H15</f>
        <v>0%</v>
      </c>
    </row>
    <row r="120" ht="15.75" customHeight="1">
      <c r="B120" s="112" t="str">
        <f>'WEEK 9'!D13</f>
        <v>Deadlift with belt</v>
      </c>
      <c r="C120" s="113" t="str">
        <f>'WEEK 9'!I13</f>
        <v>0 LBS</v>
      </c>
      <c r="D120" s="113" t="str">
        <f>'WEEK 9'!F13</f>
        <v>0 LBS</v>
      </c>
      <c r="E120" s="115" t="str">
        <f>'WEEK 9'!H13</f>
        <v>0%</v>
      </c>
      <c r="G120" s="112" t="str">
        <f>'WEEK 9'!D14</f>
        <v>2 count paused bench press</v>
      </c>
      <c r="H120" s="113" t="str">
        <f>'WEEK 9'!I14</f>
        <v>0 LBS</v>
      </c>
      <c r="I120" s="113" t="str">
        <f>'WEEK 9'!F14</f>
        <v>0 LBS</v>
      </c>
      <c r="J120" s="115" t="str">
        <f>'WEEK 9'!H14</f>
        <v>0%</v>
      </c>
      <c r="L120" s="112" t="str">
        <f>'WEEK 9'!D15</f>
        <v>Lever Row</v>
      </c>
      <c r="M120" s="113" t="str">
        <f>'WEEK 9'!I15</f>
        <v>0 LBS</v>
      </c>
      <c r="N120" s="113" t="str">
        <f>'WEEK 9'!F15</f>
        <v>0 LBS</v>
      </c>
      <c r="O120" s="115" t="str">
        <f>'WEEK 9'!H15</f>
        <v>0%</v>
      </c>
    </row>
    <row r="121" ht="15.75" customHeight="1">
      <c r="B121" s="119" t="str">
        <f>'WEEK 10'!D13</f>
        <v>Deadlift with belt</v>
      </c>
      <c r="C121" s="120" t="str">
        <f>'WEEK 10'!I13</f>
        <v>0 LBS</v>
      </c>
      <c r="D121" s="120" t="str">
        <f>'WEEK 10'!F13</f>
        <v>0 LBS</v>
      </c>
      <c r="E121" s="122" t="str">
        <f>'WEEK 10'!H13</f>
        <v>0%</v>
      </c>
      <c r="G121" s="119" t="str">
        <f>'WEEK 10'!D14</f>
        <v>2 count paused bench press</v>
      </c>
      <c r="H121" s="120" t="str">
        <f>'WEEK 10'!I14</f>
        <v>0 LBS</v>
      </c>
      <c r="I121" s="120" t="str">
        <f>'WEEK 10'!F14</f>
        <v>0 LBS</v>
      </c>
      <c r="J121" s="122" t="str">
        <f>'WEEK 10'!H14</f>
        <v>0%</v>
      </c>
      <c r="L121" s="119" t="str">
        <f>'WEEK 10'!D15</f>
        <v>Lever Row</v>
      </c>
      <c r="M121" s="120" t="str">
        <f>'WEEK 10'!I15</f>
        <v>0 LBS</v>
      </c>
      <c r="N121" s="120" t="str">
        <f>'WEEK 10'!F15</f>
        <v>0 LBS</v>
      </c>
      <c r="O121" s="122" t="str">
        <f>'WEEK 10'!H15</f>
        <v>0%</v>
      </c>
    </row>
    <row r="122" ht="15.75" customHeight="1">
      <c r="B122" s="112" t="str">
        <f>'WEEK 11'!D13</f>
        <v>Slot 7 Week 11</v>
      </c>
      <c r="C122" s="113" t="str">
        <f>'WEEK 11'!I13</f>
        <v>0 LBS</v>
      </c>
      <c r="D122" s="113" t="str">
        <f>'WEEK 11'!F13</f>
        <v>0 LBS</v>
      </c>
      <c r="E122" s="115" t="str">
        <f>'WEEK 11'!H13</f>
        <v>0%</v>
      </c>
      <c r="G122" s="112" t="str">
        <f>'WEEK 11'!D14</f>
        <v>Slot 8 Week 11</v>
      </c>
      <c r="H122" s="113" t="str">
        <f>'WEEK 11'!I14</f>
        <v>0 LBS</v>
      </c>
      <c r="I122" s="113" t="str">
        <f>'WEEK 11'!F14</f>
        <v>0 LBS</v>
      </c>
      <c r="J122" s="115" t="str">
        <f>'WEEK 11'!H14</f>
        <v>0%</v>
      </c>
      <c r="L122" s="112" t="str">
        <f>'WEEK 11'!D15</f>
        <v>Slot 9 Week 11</v>
      </c>
      <c r="M122" s="113" t="str">
        <f>'WEEK 11'!I15</f>
        <v>0 LBS</v>
      </c>
      <c r="N122" s="113" t="str">
        <f>'WEEK 11'!F15</f>
        <v>0 LBS</v>
      </c>
      <c r="O122" s="115" t="str">
        <f>'WEEK 11'!H15</f>
        <v>0%</v>
      </c>
    </row>
    <row r="123" ht="15.75" customHeight="1">
      <c r="B123" s="119" t="str">
        <f>'WEEK 12'!D13</f>
        <v>Slot 7 Week 12</v>
      </c>
      <c r="C123" s="120" t="str">
        <f>'WEEK 12'!I13</f>
        <v>0 LBS</v>
      </c>
      <c r="D123" s="120" t="str">
        <f>'WEEK 12'!F13</f>
        <v>0 LBS</v>
      </c>
      <c r="E123" s="122" t="str">
        <f>'WEEK 12'!H13</f>
        <v>0%</v>
      </c>
      <c r="G123" s="119" t="str">
        <f>'WEEK 12'!D14</f>
        <v>Slot 8 Week 12</v>
      </c>
      <c r="H123" s="120" t="str">
        <f>'WEEK 12'!I14</f>
        <v>0 LBS</v>
      </c>
      <c r="I123" s="120" t="str">
        <f>'WEEK 12'!F14</f>
        <v>0 LBS</v>
      </c>
      <c r="J123" s="122" t="str">
        <f>'WEEK 12'!H14</f>
        <v>0%</v>
      </c>
      <c r="L123" s="119" t="str">
        <f>'WEEK 12'!D15</f>
        <v>Slot 9 Week 12</v>
      </c>
      <c r="M123" s="120" t="str">
        <f>'WEEK 12'!I15</f>
        <v>0 LBS</v>
      </c>
      <c r="N123" s="120" t="str">
        <f>'WEEK 12'!F15</f>
        <v>0 LBS</v>
      </c>
      <c r="O123" s="122" t="str">
        <f>'WEEK 12'!H15</f>
        <v>0%</v>
      </c>
    </row>
    <row r="124" ht="15.75" customHeight="1">
      <c r="B124" s="112" t="str">
        <f>'WEEK 13'!D13</f>
        <v>Slot 7 Week 13</v>
      </c>
      <c r="C124" s="113" t="str">
        <f>'WEEK 13'!I13</f>
        <v>0 LBS</v>
      </c>
      <c r="D124" s="113" t="str">
        <f>'WEEK 13'!F13</f>
        <v>0 LBS</v>
      </c>
      <c r="E124" s="115" t="str">
        <f>'WEEK 13'!H13</f>
        <v>0%</v>
      </c>
      <c r="G124" s="112" t="str">
        <f>'WEEK 13'!D14</f>
        <v>Slot 8 Week 13</v>
      </c>
      <c r="H124" s="113" t="str">
        <f>'WEEK 13'!I14</f>
        <v>0 LBS</v>
      </c>
      <c r="I124" s="113" t="str">
        <f>'WEEK 13'!F14</f>
        <v>0 LBS</v>
      </c>
      <c r="J124" s="115" t="str">
        <f>'WEEK 13'!H14</f>
        <v>0%</v>
      </c>
      <c r="L124" s="112" t="str">
        <f>'WEEK 13'!D15</f>
        <v>Slot 9 Week 13</v>
      </c>
      <c r="M124" s="113" t="str">
        <f>'WEEK 13'!I15</f>
        <v>0 LBS</v>
      </c>
      <c r="N124" s="113" t="str">
        <f>'WEEK 13'!F15</f>
        <v>0 LBS</v>
      </c>
      <c r="O124" s="115" t="str">
        <f>'WEEK 13'!H15</f>
        <v>0%</v>
      </c>
    </row>
    <row r="125" ht="15.75" customHeight="1">
      <c r="B125" s="119" t="str">
        <f>'WEEK 14'!D13</f>
        <v>Slot 7 Week 14</v>
      </c>
      <c r="C125" s="120" t="str">
        <f>'WEEK 14'!I13</f>
        <v>0 LBS</v>
      </c>
      <c r="D125" s="120" t="str">
        <f>'WEEK 14'!F13</f>
        <v>0 LBS</v>
      </c>
      <c r="E125" s="122" t="str">
        <f>'WEEK 14'!H13</f>
        <v>0%</v>
      </c>
      <c r="G125" s="119" t="str">
        <f>'WEEK 14'!D14</f>
        <v>Slot 8 Week 14</v>
      </c>
      <c r="H125" s="120" t="str">
        <f>'WEEK 14'!I14</f>
        <v>0 LBS</v>
      </c>
      <c r="I125" s="120" t="str">
        <f>'WEEK 14'!F14</f>
        <v>0 LBS</v>
      </c>
      <c r="J125" s="122" t="str">
        <f>'WEEK 14'!H14</f>
        <v>0%</v>
      </c>
      <c r="L125" s="119" t="str">
        <f>'WEEK 14'!D15</f>
        <v>Slot 9 Week 14</v>
      </c>
      <c r="M125" s="120" t="str">
        <f>'WEEK 14'!I15</f>
        <v>0 LBS</v>
      </c>
      <c r="N125" s="120" t="str">
        <f>'WEEK 14'!F15</f>
        <v>0 LBS</v>
      </c>
      <c r="O125" s="122" t="str">
        <f>'WEEK 14'!H15</f>
        <v>0%</v>
      </c>
    </row>
    <row r="126" ht="15.75" customHeight="1">
      <c r="B126" s="112" t="str">
        <f>'WEEK 15'!D13</f>
        <v>Slot 7 Week 15</v>
      </c>
      <c r="C126" s="113" t="str">
        <f>'WEEK 15'!I13</f>
        <v>0 LBS</v>
      </c>
      <c r="D126" s="113" t="str">
        <f>'WEEK 15'!F13</f>
        <v>0 LBS</v>
      </c>
      <c r="E126" s="115" t="str">
        <f>'WEEK 15'!H13</f>
        <v>0%</v>
      </c>
      <c r="G126" s="112" t="str">
        <f>'WEEK 15'!D14</f>
        <v>Slot 8 Week 15</v>
      </c>
      <c r="H126" s="113" t="str">
        <f>'WEEK 15'!I14</f>
        <v>0 LBS</v>
      </c>
      <c r="I126" s="113" t="str">
        <f>'WEEK 15'!F14</f>
        <v>0 LBS</v>
      </c>
      <c r="J126" s="115" t="str">
        <f>'WEEK 15'!H14</f>
        <v>0%</v>
      </c>
      <c r="L126" s="112" t="str">
        <f>'WEEK 15'!D15</f>
        <v>Slot 9 Week 15</v>
      </c>
      <c r="M126" s="113" t="str">
        <f>'WEEK 15'!I15</f>
        <v>0 LBS</v>
      </c>
      <c r="N126" s="113" t="str">
        <f>'WEEK 15'!F15</f>
        <v>0 LBS</v>
      </c>
      <c r="O126" s="115" t="str">
        <f>'WEEK 15'!H15</f>
        <v>0%</v>
      </c>
    </row>
    <row r="127" ht="15.75" customHeight="1">
      <c r="B127" s="131" t="str">
        <f>'WEEK 16'!D13</f>
        <v>Slot 7 Week 16</v>
      </c>
      <c r="C127" s="132" t="str">
        <f>'WEEK 16'!I13</f>
        <v>0 LBS</v>
      </c>
      <c r="D127" s="132" t="str">
        <f>'WEEK 16'!F13</f>
        <v>0 LBS</v>
      </c>
      <c r="E127" s="134" t="str">
        <f>'WEEK 16'!H13</f>
        <v>0%</v>
      </c>
      <c r="G127" s="131" t="str">
        <f>'WEEK 16'!D14</f>
        <v>Slot 8 Week 16</v>
      </c>
      <c r="H127" s="132" t="str">
        <f>'WEEK 16'!I14</f>
        <v>0 LBS</v>
      </c>
      <c r="I127" s="132" t="str">
        <f>'WEEK 16'!F14</f>
        <v>0 LBS</v>
      </c>
      <c r="J127" s="134" t="str">
        <f>'WEEK 16'!H14</f>
        <v>0%</v>
      </c>
      <c r="L127" s="131" t="str">
        <f>'WEEK 16'!D15</f>
        <v>Slot 9 Week 16</v>
      </c>
      <c r="M127" s="132" t="str">
        <f>'WEEK 16'!I15</f>
        <v>0 LBS</v>
      </c>
      <c r="N127" s="132" t="str">
        <f>'WEEK 16'!F15</f>
        <v>0 LBS</v>
      </c>
      <c r="O127" s="134" t="str">
        <f>'WEEK 16'!H15</f>
        <v>0%</v>
      </c>
    </row>
    <row r="128" ht="15.75" hidden="1" customHeight="1">
      <c r="B128" s="142" t="s">
        <v>54</v>
      </c>
      <c r="C128" s="142" t="s">
        <v>51</v>
      </c>
      <c r="D128" s="142" t="s">
        <v>52</v>
      </c>
      <c r="E128" s="142" t="s">
        <v>53</v>
      </c>
      <c r="G128" s="142" t="s">
        <v>54</v>
      </c>
      <c r="H128" s="142" t="s">
        <v>51</v>
      </c>
      <c r="I128" s="142" t="s">
        <v>52</v>
      </c>
      <c r="J128" s="142" t="s">
        <v>53</v>
      </c>
      <c r="L128" s="142" t="s">
        <v>54</v>
      </c>
      <c r="M128" s="142" t="s">
        <v>51</v>
      </c>
      <c r="N128" s="142" t="s">
        <v>52</v>
      </c>
      <c r="O128" s="142" t="s">
        <v>53</v>
      </c>
    </row>
    <row r="129" ht="15.75" hidden="1" customHeight="1">
      <c r="B129" s="142" t="s">
        <v>59</v>
      </c>
      <c r="C129" s="142" t="s">
        <v>56</v>
      </c>
      <c r="D129" s="142" t="s">
        <v>57</v>
      </c>
      <c r="E129" s="142" t="s">
        <v>58</v>
      </c>
      <c r="G129" s="142" t="s">
        <v>59</v>
      </c>
      <c r="H129" s="142" t="s">
        <v>56</v>
      </c>
      <c r="I129" s="142" t="s">
        <v>57</v>
      </c>
      <c r="J129" s="142" t="s">
        <v>58</v>
      </c>
      <c r="L129" s="142" t="s">
        <v>59</v>
      </c>
      <c r="M129" s="142" t="s">
        <v>56</v>
      </c>
      <c r="N129" s="142" t="s">
        <v>57</v>
      </c>
      <c r="O129" s="142" t="s">
        <v>58</v>
      </c>
    </row>
    <row r="130" ht="15.75" hidden="1" customHeight="1">
      <c r="B130" s="142" t="s">
        <v>65</v>
      </c>
      <c r="C130" s="142" t="s">
        <v>62</v>
      </c>
      <c r="D130" s="142" t="s">
        <v>63</v>
      </c>
      <c r="E130" s="142" t="s">
        <v>64</v>
      </c>
      <c r="G130" s="142" t="s">
        <v>65</v>
      </c>
      <c r="H130" s="142" t="s">
        <v>62</v>
      </c>
      <c r="I130" s="142" t="s">
        <v>63</v>
      </c>
      <c r="J130" s="142" t="s">
        <v>64</v>
      </c>
      <c r="L130" s="142" t="s">
        <v>65</v>
      </c>
      <c r="M130" s="142" t="s">
        <v>62</v>
      </c>
      <c r="N130" s="142" t="s">
        <v>63</v>
      </c>
      <c r="O130" s="142" t="s">
        <v>64</v>
      </c>
    </row>
    <row r="131" ht="15.75" hidden="1" customHeight="1">
      <c r="B131" s="142" t="s">
        <v>71</v>
      </c>
      <c r="C131" s="142" t="s">
        <v>68</v>
      </c>
      <c r="D131" s="142" t="s">
        <v>69</v>
      </c>
      <c r="E131" s="142" t="s">
        <v>70</v>
      </c>
      <c r="G131" s="142" t="s">
        <v>71</v>
      </c>
      <c r="H131" s="142" t="s">
        <v>68</v>
      </c>
      <c r="I131" s="142" t="s">
        <v>69</v>
      </c>
      <c r="J131" s="142" t="s">
        <v>70</v>
      </c>
      <c r="L131" s="142" t="s">
        <v>71</v>
      </c>
      <c r="M131" s="142" t="s">
        <v>68</v>
      </c>
      <c r="N131" s="142" t="s">
        <v>69</v>
      </c>
      <c r="O131" s="142" t="s">
        <v>70</v>
      </c>
    </row>
    <row r="132" ht="15.75" hidden="1" customHeight="1">
      <c r="B132" s="142" t="s">
        <v>77</v>
      </c>
      <c r="C132" s="142" t="s">
        <v>74</v>
      </c>
      <c r="D132" s="142" t="s">
        <v>75</v>
      </c>
      <c r="E132" s="142" t="s">
        <v>76</v>
      </c>
      <c r="G132" s="142" t="s">
        <v>77</v>
      </c>
      <c r="H132" s="142" t="s">
        <v>74</v>
      </c>
      <c r="I132" s="142" t="s">
        <v>75</v>
      </c>
      <c r="J132" s="142" t="s">
        <v>76</v>
      </c>
      <c r="L132" s="142" t="s">
        <v>77</v>
      </c>
      <c r="M132" s="142" t="s">
        <v>74</v>
      </c>
      <c r="N132" s="142" t="s">
        <v>75</v>
      </c>
      <c r="O132" s="142" t="s">
        <v>76</v>
      </c>
    </row>
    <row r="133" ht="15.75" hidden="1" customHeight="1">
      <c r="B133" s="142" t="s">
        <v>83</v>
      </c>
      <c r="C133" s="142" t="s">
        <v>80</v>
      </c>
      <c r="D133" s="142" t="s">
        <v>81</v>
      </c>
      <c r="E133" s="142" t="s">
        <v>82</v>
      </c>
      <c r="G133" s="142" t="s">
        <v>83</v>
      </c>
      <c r="H133" s="142" t="s">
        <v>80</v>
      </c>
      <c r="I133" s="142" t="s">
        <v>81</v>
      </c>
      <c r="J133" s="142" t="s">
        <v>82</v>
      </c>
      <c r="L133" s="142" t="s">
        <v>83</v>
      </c>
      <c r="M133" s="142" t="s">
        <v>80</v>
      </c>
      <c r="N133" s="142" t="s">
        <v>81</v>
      </c>
      <c r="O133" s="142" t="s">
        <v>82</v>
      </c>
    </row>
    <row r="134" ht="15.75" hidden="1" customHeight="1">
      <c r="B134" s="142" t="s">
        <v>89</v>
      </c>
      <c r="C134" s="142" t="s">
        <v>86</v>
      </c>
      <c r="D134" s="142" t="s">
        <v>87</v>
      </c>
      <c r="E134" s="142" t="s">
        <v>88</v>
      </c>
      <c r="G134" s="142" t="s">
        <v>89</v>
      </c>
      <c r="H134" s="142" t="s">
        <v>86</v>
      </c>
      <c r="I134" s="142" t="s">
        <v>87</v>
      </c>
      <c r="J134" s="142" t="s">
        <v>88</v>
      </c>
      <c r="L134" s="142" t="s">
        <v>89</v>
      </c>
      <c r="M134" s="142" t="s">
        <v>86</v>
      </c>
      <c r="N134" s="142" t="s">
        <v>87</v>
      </c>
      <c r="O134" s="142" t="s">
        <v>88</v>
      </c>
    </row>
    <row r="135" ht="15.75" hidden="1" customHeight="1">
      <c r="B135" s="142" t="s">
        <v>95</v>
      </c>
      <c r="C135" s="142" t="s">
        <v>92</v>
      </c>
      <c r="D135" s="142" t="s">
        <v>93</v>
      </c>
      <c r="E135" s="142" t="s">
        <v>94</v>
      </c>
      <c r="G135" s="142" t="s">
        <v>95</v>
      </c>
      <c r="H135" s="142" t="s">
        <v>92</v>
      </c>
      <c r="I135" s="142" t="s">
        <v>93</v>
      </c>
      <c r="J135" s="142" t="s">
        <v>94</v>
      </c>
      <c r="L135" s="142" t="s">
        <v>95</v>
      </c>
      <c r="M135" s="142" t="s">
        <v>92</v>
      </c>
      <c r="N135" s="142" t="s">
        <v>93</v>
      </c>
      <c r="O135" s="142" t="s">
        <v>94</v>
      </c>
    </row>
    <row r="136" ht="15.75" hidden="1" customHeight="1">
      <c r="B136" s="142" t="s">
        <v>101</v>
      </c>
      <c r="C136" s="142" t="s">
        <v>98</v>
      </c>
      <c r="D136" s="142" t="s">
        <v>99</v>
      </c>
      <c r="E136" s="142" t="s">
        <v>100</v>
      </c>
      <c r="G136" s="142" t="s">
        <v>101</v>
      </c>
      <c r="H136" s="142" t="s">
        <v>98</v>
      </c>
      <c r="I136" s="142" t="s">
        <v>99</v>
      </c>
      <c r="J136" s="142" t="s">
        <v>100</v>
      </c>
      <c r="L136" s="142" t="s">
        <v>101</v>
      </c>
      <c r="M136" s="142" t="s">
        <v>98</v>
      </c>
      <c r="N136" s="142" t="s">
        <v>99</v>
      </c>
      <c r="O136" s="142" t="s">
        <v>100</v>
      </c>
    </row>
    <row r="137" ht="15.75" hidden="1" customHeight="1">
      <c r="B137" s="142" t="s">
        <v>107</v>
      </c>
      <c r="C137" s="142" t="s">
        <v>104</v>
      </c>
      <c r="D137" s="142" t="s">
        <v>105</v>
      </c>
      <c r="E137" s="142" t="s">
        <v>106</v>
      </c>
      <c r="G137" s="142" t="s">
        <v>107</v>
      </c>
      <c r="H137" s="142" t="s">
        <v>104</v>
      </c>
      <c r="I137" s="142" t="s">
        <v>105</v>
      </c>
      <c r="J137" s="142" t="s">
        <v>106</v>
      </c>
      <c r="L137" s="142" t="s">
        <v>107</v>
      </c>
      <c r="M137" s="142" t="s">
        <v>104</v>
      </c>
      <c r="N137" s="142" t="s">
        <v>105</v>
      </c>
      <c r="O137" s="142" t="s">
        <v>106</v>
      </c>
    </row>
    <row r="138" ht="15.75" hidden="1" customHeight="1">
      <c r="B138" s="142" t="s">
        <v>113</v>
      </c>
      <c r="C138" s="142" t="s">
        <v>110</v>
      </c>
      <c r="D138" s="142" t="s">
        <v>111</v>
      </c>
      <c r="E138" s="142" t="s">
        <v>112</v>
      </c>
      <c r="G138" s="142" t="s">
        <v>113</v>
      </c>
      <c r="H138" s="142" t="s">
        <v>110</v>
      </c>
      <c r="I138" s="142" t="s">
        <v>111</v>
      </c>
      <c r="J138" s="142" t="s">
        <v>112</v>
      </c>
      <c r="L138" s="142" t="s">
        <v>113</v>
      </c>
      <c r="M138" s="142" t="s">
        <v>110</v>
      </c>
      <c r="N138" s="142" t="s">
        <v>111</v>
      </c>
      <c r="O138" s="142" t="s">
        <v>112</v>
      </c>
    </row>
    <row r="139" ht="15.75" hidden="1" customHeight="1">
      <c r="B139" s="142" t="s">
        <v>119</v>
      </c>
      <c r="C139" s="142" t="s">
        <v>116</v>
      </c>
      <c r="D139" s="142" t="s">
        <v>117</v>
      </c>
      <c r="E139" s="142" t="s">
        <v>118</v>
      </c>
      <c r="G139" s="142" t="s">
        <v>119</v>
      </c>
      <c r="H139" s="142" t="s">
        <v>116</v>
      </c>
      <c r="I139" s="142" t="s">
        <v>117</v>
      </c>
      <c r="J139" s="142" t="s">
        <v>118</v>
      </c>
      <c r="L139" s="142" t="s">
        <v>119</v>
      </c>
      <c r="M139" s="142" t="s">
        <v>116</v>
      </c>
      <c r="N139" s="142" t="s">
        <v>117</v>
      </c>
      <c r="O139" s="142" t="s">
        <v>118</v>
      </c>
    </row>
    <row r="140" ht="15.75" hidden="1" customHeight="1">
      <c r="B140" s="142" t="s">
        <v>125</v>
      </c>
      <c r="C140" s="142" t="s">
        <v>122</v>
      </c>
      <c r="D140" s="142" t="s">
        <v>123</v>
      </c>
      <c r="E140" s="142" t="s">
        <v>124</v>
      </c>
      <c r="G140" s="142" t="s">
        <v>125</v>
      </c>
      <c r="H140" s="142" t="s">
        <v>122</v>
      </c>
      <c r="I140" s="142" t="s">
        <v>123</v>
      </c>
      <c r="J140" s="142" t="s">
        <v>124</v>
      </c>
      <c r="L140" s="142" t="s">
        <v>125</v>
      </c>
      <c r="M140" s="142" t="s">
        <v>122</v>
      </c>
      <c r="N140" s="142" t="s">
        <v>123</v>
      </c>
      <c r="O140" s="142" t="s">
        <v>124</v>
      </c>
    </row>
    <row r="141" ht="15.75" hidden="1" customHeight="1">
      <c r="B141" s="142" t="s">
        <v>131</v>
      </c>
      <c r="C141" s="142" t="s">
        <v>128</v>
      </c>
      <c r="D141" s="142" t="s">
        <v>129</v>
      </c>
      <c r="E141" s="142" t="s">
        <v>130</v>
      </c>
      <c r="G141" s="142" t="s">
        <v>131</v>
      </c>
      <c r="H141" s="142" t="s">
        <v>128</v>
      </c>
      <c r="I141" s="142" t="s">
        <v>129</v>
      </c>
      <c r="J141" s="142" t="s">
        <v>130</v>
      </c>
      <c r="L141" s="142" t="s">
        <v>131</v>
      </c>
      <c r="M141" s="142" t="s">
        <v>128</v>
      </c>
      <c r="N141" s="142" t="s">
        <v>129</v>
      </c>
      <c r="O141" s="142" t="s">
        <v>130</v>
      </c>
    </row>
    <row r="142" ht="15.75" hidden="1" customHeight="1">
      <c r="B142" s="142" t="s">
        <v>137</v>
      </c>
      <c r="C142" s="142" t="s">
        <v>134</v>
      </c>
      <c r="D142" s="142" t="s">
        <v>135</v>
      </c>
      <c r="E142" s="142" t="s">
        <v>136</v>
      </c>
      <c r="G142" s="142" t="s">
        <v>137</v>
      </c>
      <c r="H142" s="142" t="s">
        <v>134</v>
      </c>
      <c r="I142" s="142" t="s">
        <v>135</v>
      </c>
      <c r="J142" s="142" t="s">
        <v>136</v>
      </c>
      <c r="L142" s="142" t="s">
        <v>137</v>
      </c>
      <c r="M142" s="142" t="s">
        <v>134</v>
      </c>
      <c r="N142" s="142" t="s">
        <v>135</v>
      </c>
      <c r="O142" s="142" t="s">
        <v>136</v>
      </c>
    </row>
    <row r="143" ht="15.75" hidden="1" customHeight="1">
      <c r="B143" s="142" t="s">
        <v>143</v>
      </c>
      <c r="C143" s="142" t="s">
        <v>140</v>
      </c>
      <c r="D143" s="142" t="s">
        <v>141</v>
      </c>
      <c r="E143" s="142" t="s">
        <v>142</v>
      </c>
      <c r="G143" s="142" t="s">
        <v>143</v>
      </c>
      <c r="H143" s="142" t="s">
        <v>140</v>
      </c>
      <c r="I143" s="142" t="s">
        <v>141</v>
      </c>
      <c r="J143" s="142" t="s">
        <v>142</v>
      </c>
      <c r="L143" s="142" t="s">
        <v>143</v>
      </c>
      <c r="M143" s="142" t="s">
        <v>140</v>
      </c>
      <c r="N143" s="142" t="s">
        <v>141</v>
      </c>
      <c r="O143" s="142" t="s">
        <v>142</v>
      </c>
    </row>
    <row r="144" ht="15.75" hidden="1" customHeight="1">
      <c r="B144" s="142" t="s">
        <v>149</v>
      </c>
      <c r="C144" s="142" t="s">
        <v>146</v>
      </c>
      <c r="D144" s="142" t="s">
        <v>147</v>
      </c>
      <c r="E144" s="142" t="s">
        <v>148</v>
      </c>
      <c r="G144" s="142" t="s">
        <v>149</v>
      </c>
      <c r="H144" s="142" t="s">
        <v>146</v>
      </c>
      <c r="I144" s="142" t="s">
        <v>147</v>
      </c>
      <c r="J144" s="142" t="s">
        <v>148</v>
      </c>
      <c r="L144" s="142" t="s">
        <v>149</v>
      </c>
      <c r="M144" s="142" t="s">
        <v>146</v>
      </c>
      <c r="N144" s="142" t="s">
        <v>147</v>
      </c>
      <c r="O144" s="142" t="s">
        <v>148</v>
      </c>
    </row>
    <row r="145" ht="15.75" hidden="1" customHeight="1">
      <c r="B145" s="142" t="s">
        <v>155</v>
      </c>
      <c r="C145" s="142" t="s">
        <v>152</v>
      </c>
      <c r="D145" s="142" t="s">
        <v>153</v>
      </c>
      <c r="E145" s="142" t="s">
        <v>154</v>
      </c>
      <c r="G145" s="142" t="s">
        <v>155</v>
      </c>
      <c r="H145" s="142" t="s">
        <v>152</v>
      </c>
      <c r="I145" s="142" t="s">
        <v>153</v>
      </c>
      <c r="J145" s="142" t="s">
        <v>154</v>
      </c>
      <c r="L145" s="142" t="s">
        <v>155</v>
      </c>
      <c r="M145" s="142" t="s">
        <v>152</v>
      </c>
      <c r="N145" s="142" t="s">
        <v>153</v>
      </c>
      <c r="O145" s="142" t="s">
        <v>154</v>
      </c>
    </row>
    <row r="146" ht="15.75" hidden="1" customHeight="1">
      <c r="B146" s="142" t="s">
        <v>161</v>
      </c>
      <c r="C146" s="142" t="s">
        <v>158</v>
      </c>
      <c r="D146" s="142" t="s">
        <v>159</v>
      </c>
      <c r="E146" s="142" t="s">
        <v>160</v>
      </c>
      <c r="G146" s="142" t="s">
        <v>161</v>
      </c>
      <c r="H146" s="142" t="s">
        <v>158</v>
      </c>
      <c r="I146" s="142" t="s">
        <v>159</v>
      </c>
      <c r="J146" s="142" t="s">
        <v>160</v>
      </c>
      <c r="L146" s="142" t="s">
        <v>161</v>
      </c>
      <c r="M146" s="142" t="s">
        <v>158</v>
      </c>
      <c r="N146" s="142" t="s">
        <v>159</v>
      </c>
      <c r="O146" s="142" t="s">
        <v>160</v>
      </c>
    </row>
    <row r="147" ht="15.75" hidden="1" customHeight="1">
      <c r="B147" s="142" t="s">
        <v>167</v>
      </c>
      <c r="C147" s="142" t="s">
        <v>164</v>
      </c>
      <c r="D147" s="142" t="s">
        <v>165</v>
      </c>
      <c r="E147" s="142" t="s">
        <v>166</v>
      </c>
      <c r="G147" s="142" t="s">
        <v>167</v>
      </c>
      <c r="H147" s="142" t="s">
        <v>164</v>
      </c>
      <c r="I147" s="142" t="s">
        <v>165</v>
      </c>
      <c r="J147" s="142" t="s">
        <v>166</v>
      </c>
      <c r="L147" s="142" t="s">
        <v>167</v>
      </c>
      <c r="M147" s="142" t="s">
        <v>164</v>
      </c>
      <c r="N147" s="142" t="s">
        <v>165</v>
      </c>
      <c r="O147" s="142" t="s">
        <v>166</v>
      </c>
    </row>
    <row r="148" ht="15.75" hidden="1" customHeight="1">
      <c r="B148" s="142" t="s">
        <v>173</v>
      </c>
      <c r="C148" s="142" t="s">
        <v>170</v>
      </c>
      <c r="D148" s="142" t="s">
        <v>171</v>
      </c>
      <c r="E148" s="142" t="s">
        <v>172</v>
      </c>
      <c r="G148" s="142" t="s">
        <v>173</v>
      </c>
      <c r="H148" s="142" t="s">
        <v>170</v>
      </c>
      <c r="I148" s="142" t="s">
        <v>171</v>
      </c>
      <c r="J148" s="142" t="s">
        <v>172</v>
      </c>
      <c r="L148" s="142" t="s">
        <v>173</v>
      </c>
      <c r="M148" s="142" t="s">
        <v>170</v>
      </c>
      <c r="N148" s="142" t="s">
        <v>171</v>
      </c>
      <c r="O148" s="142" t="s">
        <v>172</v>
      </c>
    </row>
    <row r="149" ht="15.75" hidden="1" customHeight="1">
      <c r="B149" s="142" t="s">
        <v>179</v>
      </c>
      <c r="C149" s="142" t="s">
        <v>176</v>
      </c>
      <c r="D149" s="142" t="s">
        <v>177</v>
      </c>
      <c r="E149" s="142" t="s">
        <v>178</v>
      </c>
      <c r="G149" s="142" t="s">
        <v>179</v>
      </c>
      <c r="H149" s="142" t="s">
        <v>176</v>
      </c>
      <c r="I149" s="142" t="s">
        <v>177</v>
      </c>
      <c r="J149" s="142" t="s">
        <v>178</v>
      </c>
      <c r="L149" s="142" t="s">
        <v>179</v>
      </c>
      <c r="M149" s="142" t="s">
        <v>176</v>
      </c>
      <c r="N149" s="142" t="s">
        <v>177</v>
      </c>
      <c r="O149" s="142" t="s">
        <v>178</v>
      </c>
    </row>
    <row r="150" ht="15.75" hidden="1" customHeight="1">
      <c r="B150" s="142" t="s">
        <v>185</v>
      </c>
      <c r="C150" s="142" t="s">
        <v>182</v>
      </c>
      <c r="D150" s="142" t="s">
        <v>183</v>
      </c>
      <c r="E150" s="142" t="s">
        <v>184</v>
      </c>
      <c r="G150" s="142" t="s">
        <v>185</v>
      </c>
      <c r="H150" s="142" t="s">
        <v>182</v>
      </c>
      <c r="I150" s="142" t="s">
        <v>183</v>
      </c>
      <c r="J150" s="142" t="s">
        <v>184</v>
      </c>
      <c r="L150" s="142" t="s">
        <v>185</v>
      </c>
      <c r="M150" s="142" t="s">
        <v>182</v>
      </c>
      <c r="N150" s="142" t="s">
        <v>183</v>
      </c>
      <c r="O150" s="142" t="s">
        <v>184</v>
      </c>
    </row>
    <row r="151" ht="15.75" hidden="1" customHeight="1">
      <c r="B151" s="142" t="s">
        <v>191</v>
      </c>
      <c r="C151" s="142" t="s">
        <v>188</v>
      </c>
      <c r="D151" s="142" t="s">
        <v>189</v>
      </c>
      <c r="E151" s="142" t="s">
        <v>190</v>
      </c>
      <c r="G151" s="142" t="s">
        <v>191</v>
      </c>
      <c r="H151" s="142" t="s">
        <v>188</v>
      </c>
      <c r="I151" s="142" t="s">
        <v>189</v>
      </c>
      <c r="J151" s="142" t="s">
        <v>190</v>
      </c>
      <c r="L151" s="142" t="s">
        <v>191</v>
      </c>
      <c r="M151" s="142" t="s">
        <v>188</v>
      </c>
      <c r="N151" s="142" t="s">
        <v>189</v>
      </c>
      <c r="O151" s="142" t="s">
        <v>190</v>
      </c>
    </row>
    <row r="152" ht="15.75" hidden="1" customHeight="1">
      <c r="B152" s="142" t="s">
        <v>197</v>
      </c>
      <c r="C152" s="142" t="s">
        <v>194</v>
      </c>
      <c r="D152" s="142" t="s">
        <v>195</v>
      </c>
      <c r="E152" s="142" t="s">
        <v>196</v>
      </c>
      <c r="G152" s="142" t="s">
        <v>197</v>
      </c>
      <c r="H152" s="142" t="s">
        <v>194</v>
      </c>
      <c r="I152" s="142" t="s">
        <v>195</v>
      </c>
      <c r="J152" s="142" t="s">
        <v>196</v>
      </c>
      <c r="L152" s="142" t="s">
        <v>197</v>
      </c>
      <c r="M152" s="142" t="s">
        <v>194</v>
      </c>
      <c r="N152" s="142" t="s">
        <v>195</v>
      </c>
      <c r="O152" s="142" t="s">
        <v>196</v>
      </c>
    </row>
    <row r="153" ht="15.75" hidden="1" customHeight="1">
      <c r="B153" s="142" t="s">
        <v>203</v>
      </c>
      <c r="C153" s="142" t="s">
        <v>200</v>
      </c>
      <c r="D153" s="142" t="s">
        <v>201</v>
      </c>
      <c r="E153" s="142" t="s">
        <v>202</v>
      </c>
      <c r="G153" s="142" t="s">
        <v>203</v>
      </c>
      <c r="H153" s="142" t="s">
        <v>200</v>
      </c>
      <c r="I153" s="142" t="s">
        <v>201</v>
      </c>
      <c r="J153" s="142" t="s">
        <v>202</v>
      </c>
      <c r="L153" s="142" t="s">
        <v>203</v>
      </c>
      <c r="M153" s="142" t="s">
        <v>200</v>
      </c>
      <c r="N153" s="142" t="s">
        <v>201</v>
      </c>
      <c r="O153" s="142" t="s">
        <v>202</v>
      </c>
    </row>
    <row r="154" ht="15.75" hidden="1" customHeight="1">
      <c r="B154" s="142" t="s">
        <v>209</v>
      </c>
      <c r="C154" s="142" t="s">
        <v>206</v>
      </c>
      <c r="D154" s="142" t="s">
        <v>207</v>
      </c>
      <c r="E154" s="142" t="s">
        <v>208</v>
      </c>
      <c r="G154" s="142" t="s">
        <v>209</v>
      </c>
      <c r="H154" s="142" t="s">
        <v>206</v>
      </c>
      <c r="I154" s="142" t="s">
        <v>207</v>
      </c>
      <c r="J154" s="142" t="s">
        <v>208</v>
      </c>
      <c r="L154" s="142" t="s">
        <v>209</v>
      </c>
      <c r="M154" s="142" t="s">
        <v>206</v>
      </c>
      <c r="N154" s="142" t="s">
        <v>207</v>
      </c>
      <c r="O154" s="142" t="s">
        <v>208</v>
      </c>
    </row>
    <row r="155" ht="15.75" hidden="1" customHeight="1">
      <c r="B155" s="142" t="s">
        <v>215</v>
      </c>
      <c r="C155" s="142" t="s">
        <v>212</v>
      </c>
      <c r="D155" s="142" t="s">
        <v>213</v>
      </c>
      <c r="E155" s="142" t="s">
        <v>214</v>
      </c>
      <c r="G155" s="142" t="s">
        <v>215</v>
      </c>
      <c r="H155" s="142" t="s">
        <v>212</v>
      </c>
      <c r="I155" s="142" t="s">
        <v>213</v>
      </c>
      <c r="J155" s="142" t="s">
        <v>214</v>
      </c>
      <c r="L155" s="142" t="s">
        <v>215</v>
      </c>
      <c r="M155" s="142" t="s">
        <v>212</v>
      </c>
      <c r="N155" s="142" t="s">
        <v>213</v>
      </c>
      <c r="O155" s="142" t="s">
        <v>214</v>
      </c>
    </row>
    <row r="156" ht="15.75" hidden="1" customHeight="1">
      <c r="B156" s="142" t="s">
        <v>221</v>
      </c>
      <c r="C156" s="142" t="s">
        <v>218</v>
      </c>
      <c r="D156" s="142" t="s">
        <v>219</v>
      </c>
      <c r="E156" s="142" t="s">
        <v>220</v>
      </c>
      <c r="G156" s="142" t="s">
        <v>221</v>
      </c>
      <c r="H156" s="142" t="s">
        <v>218</v>
      </c>
      <c r="I156" s="142" t="s">
        <v>219</v>
      </c>
      <c r="J156" s="142" t="s">
        <v>220</v>
      </c>
      <c r="L156" s="142" t="s">
        <v>221</v>
      </c>
      <c r="M156" s="142" t="s">
        <v>218</v>
      </c>
      <c r="N156" s="142" t="s">
        <v>219</v>
      </c>
      <c r="O156" s="142" t="s">
        <v>220</v>
      </c>
    </row>
    <row r="157" ht="15.75" hidden="1" customHeight="1">
      <c r="B157" s="142" t="s">
        <v>227</v>
      </c>
      <c r="C157" s="142" t="s">
        <v>224</v>
      </c>
      <c r="D157" s="142" t="s">
        <v>225</v>
      </c>
      <c r="E157" s="142" t="s">
        <v>226</v>
      </c>
      <c r="G157" s="142" t="s">
        <v>227</v>
      </c>
      <c r="H157" s="142" t="s">
        <v>224</v>
      </c>
      <c r="I157" s="142" t="s">
        <v>225</v>
      </c>
      <c r="J157" s="142" t="s">
        <v>226</v>
      </c>
      <c r="L157" s="142" t="s">
        <v>227</v>
      </c>
      <c r="M157" s="142" t="s">
        <v>224</v>
      </c>
      <c r="N157" s="142" t="s">
        <v>225</v>
      </c>
      <c r="O157" s="142" t="s">
        <v>226</v>
      </c>
    </row>
    <row r="158" ht="15.75" hidden="1" customHeight="1">
      <c r="B158" s="142" t="s">
        <v>233</v>
      </c>
      <c r="C158" s="142" t="s">
        <v>230</v>
      </c>
      <c r="D158" s="142" t="s">
        <v>231</v>
      </c>
      <c r="E158" s="142" t="s">
        <v>232</v>
      </c>
      <c r="G158" s="142" t="s">
        <v>233</v>
      </c>
      <c r="H158" s="142" t="s">
        <v>230</v>
      </c>
      <c r="I158" s="142" t="s">
        <v>231</v>
      </c>
      <c r="J158" s="142" t="s">
        <v>232</v>
      </c>
      <c r="L158" s="142" t="s">
        <v>233</v>
      </c>
      <c r="M158" s="142" t="s">
        <v>230</v>
      </c>
      <c r="N158" s="142" t="s">
        <v>231</v>
      </c>
      <c r="O158" s="142" t="s">
        <v>232</v>
      </c>
    </row>
    <row r="159" ht="15.75" hidden="1" customHeight="1">
      <c r="B159" s="142" t="s">
        <v>239</v>
      </c>
      <c r="C159" s="142" t="s">
        <v>236</v>
      </c>
      <c r="D159" s="142" t="s">
        <v>237</v>
      </c>
      <c r="E159" s="142" t="s">
        <v>238</v>
      </c>
      <c r="G159" s="142" t="s">
        <v>239</v>
      </c>
      <c r="H159" s="142" t="s">
        <v>236</v>
      </c>
      <c r="I159" s="142" t="s">
        <v>237</v>
      </c>
      <c r="J159" s="142" t="s">
        <v>238</v>
      </c>
      <c r="L159" s="142" t="s">
        <v>239</v>
      </c>
      <c r="M159" s="142" t="s">
        <v>236</v>
      </c>
      <c r="N159" s="142" t="s">
        <v>237</v>
      </c>
      <c r="O159" s="142" t="s">
        <v>238</v>
      </c>
    </row>
    <row r="160" ht="15.75" hidden="1" customHeight="1">
      <c r="B160" s="142" t="s">
        <v>245</v>
      </c>
      <c r="C160" s="142" t="s">
        <v>242</v>
      </c>
      <c r="D160" s="142" t="s">
        <v>243</v>
      </c>
      <c r="E160" s="142" t="s">
        <v>244</v>
      </c>
      <c r="G160" s="142" t="s">
        <v>245</v>
      </c>
      <c r="H160" s="142" t="s">
        <v>242</v>
      </c>
      <c r="I160" s="142" t="s">
        <v>243</v>
      </c>
      <c r="J160" s="142" t="s">
        <v>244</v>
      </c>
      <c r="L160" s="142" t="s">
        <v>245</v>
      </c>
      <c r="M160" s="142" t="s">
        <v>242</v>
      </c>
      <c r="N160" s="142" t="s">
        <v>243</v>
      </c>
      <c r="O160" s="142" t="s">
        <v>244</v>
      </c>
    </row>
    <row r="161" ht="15.75" hidden="1" customHeight="1">
      <c r="B161" s="142" t="s">
        <v>251</v>
      </c>
      <c r="C161" s="142" t="s">
        <v>248</v>
      </c>
      <c r="D161" s="142" t="s">
        <v>249</v>
      </c>
      <c r="E161" s="142" t="s">
        <v>250</v>
      </c>
      <c r="G161" s="142" t="s">
        <v>251</v>
      </c>
      <c r="H161" s="142" t="s">
        <v>248</v>
      </c>
      <c r="I161" s="142" t="s">
        <v>249</v>
      </c>
      <c r="J161" s="142" t="s">
        <v>250</v>
      </c>
      <c r="L161" s="142" t="s">
        <v>251</v>
      </c>
      <c r="M161" s="142" t="s">
        <v>248</v>
      </c>
      <c r="N161" s="142" t="s">
        <v>249</v>
      </c>
      <c r="O161" s="142" t="s">
        <v>250</v>
      </c>
    </row>
    <row r="162" ht="15.75" hidden="1" customHeight="1">
      <c r="B162" s="142" t="s">
        <v>257</v>
      </c>
      <c r="C162" s="142" t="s">
        <v>254</v>
      </c>
      <c r="D162" s="142" t="s">
        <v>255</v>
      </c>
      <c r="E162" s="142" t="s">
        <v>256</v>
      </c>
      <c r="G162" s="142" t="s">
        <v>257</v>
      </c>
      <c r="H162" s="142" t="s">
        <v>254</v>
      </c>
      <c r="I162" s="142" t="s">
        <v>255</v>
      </c>
      <c r="J162" s="142" t="s">
        <v>256</v>
      </c>
      <c r="L162" s="142" t="s">
        <v>257</v>
      </c>
      <c r="M162" s="142" t="s">
        <v>254</v>
      </c>
      <c r="N162" s="142" t="s">
        <v>255</v>
      </c>
      <c r="O162" s="142" t="s">
        <v>256</v>
      </c>
    </row>
    <row r="163" ht="15.75" hidden="1" customHeight="1">
      <c r="B163" s="142" t="s">
        <v>263</v>
      </c>
      <c r="C163" s="142" t="s">
        <v>260</v>
      </c>
      <c r="D163" s="142" t="s">
        <v>261</v>
      </c>
      <c r="E163" s="142" t="s">
        <v>262</v>
      </c>
      <c r="G163" s="142" t="s">
        <v>263</v>
      </c>
      <c r="H163" s="142" t="s">
        <v>260</v>
      </c>
      <c r="I163" s="142" t="s">
        <v>261</v>
      </c>
      <c r="J163" s="142" t="s">
        <v>262</v>
      </c>
      <c r="L163" s="142" t="s">
        <v>263</v>
      </c>
      <c r="M163" s="142" t="s">
        <v>260</v>
      </c>
      <c r="N163" s="142" t="s">
        <v>261</v>
      </c>
      <c r="O163" s="142" t="s">
        <v>262</v>
      </c>
    </row>
    <row r="164" ht="15.75" customHeight="1">
      <c r="B164" s="138" t="s">
        <v>265</v>
      </c>
      <c r="C164" s="138" t="s">
        <v>266</v>
      </c>
      <c r="D164" s="138" t="s">
        <v>267</v>
      </c>
      <c r="E164" s="138" t="s">
        <v>268</v>
      </c>
      <c r="G164" s="138" t="s">
        <v>265</v>
      </c>
      <c r="H164" s="138" t="s">
        <v>266</v>
      </c>
      <c r="I164" s="138" t="s">
        <v>267</v>
      </c>
      <c r="J164" s="138" t="s">
        <v>268</v>
      </c>
      <c r="L164" s="138" t="s">
        <v>265</v>
      </c>
      <c r="M164" s="138" t="s">
        <v>266</v>
      </c>
      <c r="N164" s="138" t="s">
        <v>267</v>
      </c>
      <c r="O164" s="138" t="s">
        <v>268</v>
      </c>
    </row>
    <row r="165" ht="30.0" customHeight="1">
      <c r="B165" s="109" t="s">
        <v>275</v>
      </c>
      <c r="C165" s="22"/>
      <c r="D165" s="22"/>
      <c r="E165" s="23"/>
      <c r="G165" s="109" t="s">
        <v>276</v>
      </c>
      <c r="H165" s="22"/>
      <c r="I165" s="22"/>
      <c r="J165" s="23"/>
      <c r="L165" s="109" t="s">
        <v>277</v>
      </c>
      <c r="M165" s="22"/>
      <c r="N165" s="22"/>
      <c r="O165" s="23"/>
    </row>
    <row r="166" ht="15.75" customHeight="1">
      <c r="B166" s="143" t="str">
        <f>'WEEK 1'!D16</f>
        <v>Press with belt</v>
      </c>
      <c r="C166" s="144" t="str">
        <f>'WEEK 1'!I16</f>
        <v>0 LBS</v>
      </c>
      <c r="D166" s="144" t="str">
        <f>'WEEK 1'!F16</f>
        <v>0 LBS</v>
      </c>
      <c r="E166" s="145" t="str">
        <f>'WEEK 1'!H16</f>
        <v>0%</v>
      </c>
      <c r="G166" s="112" t="str">
        <f>'WEEK 1'!D17</f>
        <v>Romanian Deadlift </v>
      </c>
      <c r="H166" s="113" t="str">
        <f>'WEEK 1'!I17</f>
        <v>0 LBS</v>
      </c>
      <c r="I166" s="113" t="str">
        <f>'WEEK 1'!F17</f>
        <v>0 LBS</v>
      </c>
      <c r="J166" s="115" t="str">
        <f>'WEEK 1'!H17</f>
        <v>0%</v>
      </c>
      <c r="L166" s="146" t="str">
        <f>'WEEK 1'!D18</f>
        <v>DB Flat Bench Press or Feet Up Bench</v>
      </c>
      <c r="M166" s="147" t="str">
        <f>'WEEK 1'!I18</f>
        <v>0 LBS</v>
      </c>
      <c r="N166" s="147" t="str">
        <f>'WEEK 1'!F18</f>
        <v>0 LBS</v>
      </c>
      <c r="O166" s="148" t="str">
        <f>'WEEK 1'!H18</f>
        <v>0%</v>
      </c>
    </row>
    <row r="167" ht="15.75" customHeight="1">
      <c r="B167" s="119" t="str">
        <f>'WEEK 2'!D16</f>
        <v>Press with belt</v>
      </c>
      <c r="C167" s="120" t="str">
        <f>'WEEK 2'!I16</f>
        <v>0 LBS</v>
      </c>
      <c r="D167" s="120" t="str">
        <f>'WEEK 2'!F16</f>
        <v>0 LBS</v>
      </c>
      <c r="E167" s="122" t="str">
        <f>'WEEK 2'!H16</f>
        <v>0%</v>
      </c>
      <c r="G167" s="119" t="str">
        <f>'WEEK 2'!D17</f>
        <v>Romanian Deadlift </v>
      </c>
      <c r="H167" s="120" t="str">
        <f>'WEEK 2'!I17</f>
        <v>0 LBS</v>
      </c>
      <c r="I167" s="120" t="str">
        <f>'WEEK 2'!F17</f>
        <v>0 LBS</v>
      </c>
      <c r="J167" s="122" t="str">
        <f>'WEEK 2'!H17</f>
        <v>0%</v>
      </c>
      <c r="L167" s="149" t="str">
        <f>'WEEK 2'!D18</f>
        <v>DB Flat Bench Press or Feet Up Bench</v>
      </c>
      <c r="M167" s="150" t="str">
        <f>'WEEK 2'!I18</f>
        <v>0 LBS</v>
      </c>
      <c r="N167" s="150" t="str">
        <f>'WEEK 2'!F18</f>
        <v>0 LBS</v>
      </c>
      <c r="O167" s="151" t="str">
        <f>'WEEK 2'!H18</f>
        <v>0%</v>
      </c>
    </row>
    <row r="168" ht="15.75" customHeight="1">
      <c r="B168" s="112" t="str">
        <f>'WEEK 3'!D16</f>
        <v>Press with belt</v>
      </c>
      <c r="C168" s="113" t="str">
        <f>'WEEK 3'!I16</f>
        <v>0 LBS</v>
      </c>
      <c r="D168" s="113" t="str">
        <f>'WEEK 3'!F16</f>
        <v>0 LBS</v>
      </c>
      <c r="E168" s="115" t="str">
        <f>'WEEK 3'!H16</f>
        <v>0%</v>
      </c>
      <c r="G168" s="112" t="str">
        <f>'WEEK 3'!D17</f>
        <v>Romanian Deadlift </v>
      </c>
      <c r="H168" s="113" t="str">
        <f>'WEEK 3'!I17</f>
        <v>0 LBS</v>
      </c>
      <c r="I168" s="113" t="str">
        <f>'WEEK 3'!F17</f>
        <v>0 LBS</v>
      </c>
      <c r="J168" s="115" t="str">
        <f>'WEEK 3'!H17</f>
        <v>0%</v>
      </c>
      <c r="L168" s="146" t="str">
        <f>'WEEK 3'!D18</f>
        <v>DB Flat Bench Press or Feet Up Bench</v>
      </c>
      <c r="M168" s="147" t="str">
        <f>'WEEK 3'!I18</f>
        <v>0 LBS</v>
      </c>
      <c r="N168" s="147" t="str">
        <f>'WEEK 3'!F18</f>
        <v>0 LBS</v>
      </c>
      <c r="O168" s="148" t="str">
        <f>'WEEK 3'!H18</f>
        <v>0%</v>
      </c>
    </row>
    <row r="169" ht="15.75" customHeight="1">
      <c r="B169" s="119" t="str">
        <f>'WEEK 4'!D16</f>
        <v>Press with belt</v>
      </c>
      <c r="C169" s="120" t="str">
        <f>'WEEK 4'!I16</f>
        <v>0 LBS</v>
      </c>
      <c r="D169" s="120" t="str">
        <f>'WEEK 4'!F16</f>
        <v>0 LBS</v>
      </c>
      <c r="E169" s="122" t="str">
        <f>'WEEK 4'!H16</f>
        <v>0%</v>
      </c>
      <c r="G169" s="119" t="str">
        <f>'WEEK 4'!D17</f>
        <v>Romanian Deadlift </v>
      </c>
      <c r="H169" s="120" t="str">
        <f>'WEEK 4'!I17</f>
        <v>0 LBS</v>
      </c>
      <c r="I169" s="120" t="str">
        <f>'WEEK 4'!F17</f>
        <v>0 LBS</v>
      </c>
      <c r="J169" s="122" t="str">
        <f>'WEEK 4'!H17</f>
        <v>0%</v>
      </c>
      <c r="L169" s="149" t="str">
        <f>'WEEK 4'!D18</f>
        <v>DB Flat Bench Press or Feet Up Bench</v>
      </c>
      <c r="M169" s="150" t="str">
        <f>'WEEK 4'!I18</f>
        <v>0 LBS</v>
      </c>
      <c r="N169" s="150" t="str">
        <f>'WEEK 4'!F18</f>
        <v>0 LBS</v>
      </c>
      <c r="O169" s="151" t="str">
        <f>'WEEK 4'!H18</f>
        <v>0%</v>
      </c>
    </row>
    <row r="170" ht="15.75" customHeight="1">
      <c r="B170" s="112" t="str">
        <f>'WEEK 5'!D16</f>
        <v>Press with belt</v>
      </c>
      <c r="C170" s="113" t="str">
        <f>'WEEK 5'!I16</f>
        <v>0 LBS</v>
      </c>
      <c r="D170" s="113" t="str">
        <f>'WEEK 5'!F16</f>
        <v>0 LBS</v>
      </c>
      <c r="E170" s="115" t="str">
        <f>'WEEK 5'!H16</f>
        <v>0%</v>
      </c>
      <c r="G170" s="112" t="str">
        <f>'WEEK 5'!D17</f>
        <v>Romanian Deadlift </v>
      </c>
      <c r="H170" s="113" t="str">
        <f>'WEEK 5'!I17</f>
        <v>0 LBS</v>
      </c>
      <c r="I170" s="113" t="str">
        <f>'WEEK 5'!F17</f>
        <v>0 LBS</v>
      </c>
      <c r="J170" s="115" t="str">
        <f>'WEEK 5'!H17</f>
        <v>0%</v>
      </c>
      <c r="L170" s="146" t="str">
        <f>'WEEK 5'!D18</f>
        <v>DB Flat Bench Press or Feet Up Bench</v>
      </c>
      <c r="M170" s="147" t="str">
        <f>'WEEK 5'!I18</f>
        <v>0 LBS</v>
      </c>
      <c r="N170" s="147" t="str">
        <f>'WEEK 5'!F18</f>
        <v>0 LBS</v>
      </c>
      <c r="O170" s="148" t="str">
        <f>'WEEK 5'!H18</f>
        <v>0%</v>
      </c>
    </row>
    <row r="171" ht="15.75" customHeight="1">
      <c r="B171" s="119" t="str">
        <f>'WEEK 6'!D16</f>
        <v>Press with belt</v>
      </c>
      <c r="C171" s="120" t="str">
        <f>'WEEK 6'!I16</f>
        <v>0 LBS</v>
      </c>
      <c r="D171" s="120" t="str">
        <f>'WEEK 6'!F16</f>
        <v>0 LBS</v>
      </c>
      <c r="E171" s="122" t="str">
        <f>'WEEK 6'!H16</f>
        <v>0%</v>
      </c>
      <c r="G171" s="119" t="str">
        <f>'WEEK 6'!D17</f>
        <v>Stiff Legged Deadlift</v>
      </c>
      <c r="H171" s="120" t="str">
        <f>'WEEK 6'!I17</f>
        <v>0 LBS</v>
      </c>
      <c r="I171" s="120" t="str">
        <f>'WEEK 6'!F17</f>
        <v>0 LBS</v>
      </c>
      <c r="J171" s="122" t="str">
        <f>'WEEK 6'!H17</f>
        <v>0%</v>
      </c>
      <c r="L171" s="149" t="str">
        <f>'WEEK 6'!D18</f>
        <v>DB Incline Bench Press or Close Grip Bench</v>
      </c>
      <c r="M171" s="150" t="str">
        <f>'WEEK 6'!I18</f>
        <v>0 LBS</v>
      </c>
      <c r="N171" s="150" t="str">
        <f>'WEEK 6'!F18</f>
        <v>0 LBS</v>
      </c>
      <c r="O171" s="151" t="str">
        <f>'WEEK 6'!H18</f>
        <v>0%</v>
      </c>
    </row>
    <row r="172" ht="15.75" customHeight="1">
      <c r="B172" s="112" t="str">
        <f>'WEEK 7'!D16</f>
        <v>Press with belt</v>
      </c>
      <c r="C172" s="113" t="str">
        <f>'WEEK 7'!I16</f>
        <v>0 LBS</v>
      </c>
      <c r="D172" s="113" t="str">
        <f>'WEEK 7'!F16</f>
        <v>0 LBS</v>
      </c>
      <c r="E172" s="115" t="str">
        <f>'WEEK 7'!H16</f>
        <v>0%</v>
      </c>
      <c r="G172" s="112" t="str">
        <f>'WEEK 7'!D17</f>
        <v>Stiff Legged Deadlift</v>
      </c>
      <c r="H172" s="113" t="str">
        <f>'WEEK 7'!I17</f>
        <v>0 LBS</v>
      </c>
      <c r="I172" s="113" t="str">
        <f>'WEEK 7'!F17</f>
        <v>0 LBS</v>
      </c>
      <c r="J172" s="115" t="str">
        <f>'WEEK 7'!H17</f>
        <v>0%</v>
      </c>
      <c r="L172" s="146" t="str">
        <f>'WEEK 7'!D18</f>
        <v>DB Incline Bench Press or Close Grip Bench</v>
      </c>
      <c r="M172" s="147" t="str">
        <f>'WEEK 7'!I18</f>
        <v>0 LBS</v>
      </c>
      <c r="N172" s="147" t="str">
        <f>'WEEK 7'!F18</f>
        <v>0 LBS</v>
      </c>
      <c r="O172" s="148" t="str">
        <f>'WEEK 7'!H18</f>
        <v>0%</v>
      </c>
    </row>
    <row r="173" ht="15.75" customHeight="1">
      <c r="B173" s="119" t="str">
        <f>'WEEK 8'!D16</f>
        <v>Press with belt</v>
      </c>
      <c r="C173" s="120" t="str">
        <f>'WEEK 8'!I16</f>
        <v>0 LBS</v>
      </c>
      <c r="D173" s="120" t="str">
        <f>'WEEK 8'!F16</f>
        <v>0 LBS</v>
      </c>
      <c r="E173" s="122" t="str">
        <f>'WEEK 8'!H16</f>
        <v>0%</v>
      </c>
      <c r="G173" s="119" t="str">
        <f>'WEEK 8'!D17</f>
        <v>Stiff Legged Deadlift</v>
      </c>
      <c r="H173" s="120" t="str">
        <f>'WEEK 8'!I17</f>
        <v>0 LBS</v>
      </c>
      <c r="I173" s="120" t="str">
        <f>'WEEK 8'!F17</f>
        <v>0 LBS</v>
      </c>
      <c r="J173" s="122" t="str">
        <f>'WEEK 8'!H17</f>
        <v>0%</v>
      </c>
      <c r="L173" s="149" t="str">
        <f>'WEEK 8'!D18</f>
        <v>DB Incline Bench Press or Close Grip Bench</v>
      </c>
      <c r="M173" s="150" t="str">
        <f>'WEEK 8'!I18</f>
        <v>0 LBS</v>
      </c>
      <c r="N173" s="150" t="str">
        <f>'WEEK 8'!F18</f>
        <v>0 LBS</v>
      </c>
      <c r="O173" s="151" t="str">
        <f>'WEEK 8'!H18</f>
        <v>0%</v>
      </c>
    </row>
    <row r="174" ht="15.75" customHeight="1">
      <c r="B174" s="112" t="str">
        <f>'WEEK 9'!D16</f>
        <v>Press with belt</v>
      </c>
      <c r="C174" s="113" t="str">
        <f>'WEEK 9'!I16</f>
        <v>0 LBS</v>
      </c>
      <c r="D174" s="113" t="str">
        <f>'WEEK 9'!F16</f>
        <v>0 LBS</v>
      </c>
      <c r="E174" s="115" t="str">
        <f>'WEEK 9'!H16</f>
        <v>0%</v>
      </c>
      <c r="G174" s="112" t="str">
        <f>'WEEK 9'!D17</f>
        <v>Stiff Legged Deadlift</v>
      </c>
      <c r="H174" s="113" t="str">
        <f>'WEEK 9'!I17</f>
        <v>0 LBS</v>
      </c>
      <c r="I174" s="113" t="str">
        <f>'WEEK 9'!F17</f>
        <v>0 LBS</v>
      </c>
      <c r="J174" s="115" t="str">
        <f>'WEEK 9'!H17</f>
        <v>0%</v>
      </c>
      <c r="L174" s="146" t="str">
        <f>'WEEK 9'!D18</f>
        <v>DB Incline Bench Press or Close Grip Bench</v>
      </c>
      <c r="M174" s="147" t="str">
        <f>'WEEK 9'!I18</f>
        <v>0 LBS</v>
      </c>
      <c r="N174" s="147" t="str">
        <f>'WEEK 9'!F18</f>
        <v>0 LBS</v>
      </c>
      <c r="O174" s="148" t="str">
        <f>'WEEK 9'!H18</f>
        <v>0%</v>
      </c>
    </row>
    <row r="175" ht="15.75" customHeight="1">
      <c r="B175" s="119" t="str">
        <f>'WEEK 10'!D16</f>
        <v>Press with belt</v>
      </c>
      <c r="C175" s="120" t="str">
        <f>'WEEK 10'!I16</f>
        <v>0 LBS</v>
      </c>
      <c r="D175" s="120" t="str">
        <f>'WEEK 10'!F16</f>
        <v>0 LBS</v>
      </c>
      <c r="E175" s="122" t="str">
        <f>'WEEK 10'!H16</f>
        <v>0%</v>
      </c>
      <c r="G175" s="119" t="str">
        <f>'WEEK 10'!D17</f>
        <v>Stiff Legged Deadlift</v>
      </c>
      <c r="H175" s="120" t="str">
        <f>'WEEK 10'!I17</f>
        <v>0 LBS</v>
      </c>
      <c r="I175" s="120" t="str">
        <f>'WEEK 10'!F17</f>
        <v>0 LBS</v>
      </c>
      <c r="J175" s="122" t="str">
        <f>'WEEK 10'!H17</f>
        <v>0%</v>
      </c>
      <c r="L175" s="149" t="str">
        <f>'WEEK 10'!D18</f>
        <v>DB Incline Bench Press or Close Grip Bench</v>
      </c>
      <c r="M175" s="150" t="str">
        <f>'WEEK 10'!I18</f>
        <v>0 LBS</v>
      </c>
      <c r="N175" s="150" t="str">
        <f>'WEEK 10'!F18</f>
        <v>0 LBS</v>
      </c>
      <c r="O175" s="151" t="str">
        <f>'WEEK 10'!H18</f>
        <v>0%</v>
      </c>
    </row>
    <row r="176" ht="15.75" customHeight="1">
      <c r="B176" s="112" t="str">
        <f>'WEEK 11'!D16</f>
        <v>None</v>
      </c>
      <c r="C176" s="113" t="str">
        <f>'WEEK 11'!I16</f>
        <v>0 LBS</v>
      </c>
      <c r="D176" s="113" t="str">
        <f>'WEEK 11'!F16</f>
        <v>0 LBS</v>
      </c>
      <c r="E176" s="115" t="str">
        <f>'WEEK 11'!H16</f>
        <v>0%</v>
      </c>
      <c r="G176" s="112" t="str">
        <f>'WEEK 11'!D17</f>
        <v>None</v>
      </c>
      <c r="H176" s="113" t="str">
        <f>'WEEK 11'!I17</f>
        <v>0 LBS</v>
      </c>
      <c r="I176" s="113" t="str">
        <f>'WEEK 11'!F17</f>
        <v>0 LBS</v>
      </c>
      <c r="J176" s="115" t="str">
        <f>'WEEK 11'!H17</f>
        <v>0%</v>
      </c>
      <c r="L176" s="146" t="str">
        <f>'WEEK 11'!D18</f>
        <v>None</v>
      </c>
      <c r="M176" s="147" t="str">
        <f>'WEEK 11'!I18</f>
        <v>0 LBS</v>
      </c>
      <c r="N176" s="147" t="str">
        <f>'WEEK 11'!F18</f>
        <v>0 LBS</v>
      </c>
      <c r="O176" s="148" t="str">
        <f>'WEEK 11'!H18</f>
        <v>0%</v>
      </c>
    </row>
    <row r="177" ht="15.75" customHeight="1">
      <c r="B177" s="119" t="str">
        <f>'WEEK 12'!D16</f>
        <v>None</v>
      </c>
      <c r="C177" s="120" t="str">
        <f>'WEEK 12'!I16</f>
        <v>0 LBS</v>
      </c>
      <c r="D177" s="120" t="str">
        <f>'WEEK 12'!F16</f>
        <v>0 LBS</v>
      </c>
      <c r="E177" s="122" t="str">
        <f>'WEEK 12'!H16</f>
        <v>0%</v>
      </c>
      <c r="G177" s="119" t="str">
        <f>'WEEK 12'!D17</f>
        <v>None</v>
      </c>
      <c r="H177" s="120" t="str">
        <f>'WEEK 12'!I17</f>
        <v>0 LBS</v>
      </c>
      <c r="I177" s="120" t="str">
        <f>'WEEK 12'!F17</f>
        <v>0 LBS</v>
      </c>
      <c r="J177" s="122" t="str">
        <f>'WEEK 12'!H17</f>
        <v>0%</v>
      </c>
      <c r="L177" s="149" t="str">
        <f>'WEEK 12'!D18</f>
        <v>None</v>
      </c>
      <c r="M177" s="150" t="str">
        <f>'WEEK 12'!I18</f>
        <v>0 LBS</v>
      </c>
      <c r="N177" s="150" t="str">
        <f>'WEEK 12'!F18</f>
        <v>0 LBS</v>
      </c>
      <c r="O177" s="151" t="str">
        <f>'WEEK 12'!H18</f>
        <v>0%</v>
      </c>
    </row>
    <row r="178" ht="15.75" customHeight="1">
      <c r="B178" s="112" t="str">
        <f>'WEEK 13'!D16</f>
        <v>None</v>
      </c>
      <c r="C178" s="113" t="str">
        <f>'WEEK 13'!I16</f>
        <v>0 LBS</v>
      </c>
      <c r="D178" s="113" t="str">
        <f>'WEEK 13'!F16</f>
        <v>0 LBS</v>
      </c>
      <c r="E178" s="115" t="str">
        <f>'WEEK 13'!H16</f>
        <v>0%</v>
      </c>
      <c r="G178" s="112" t="str">
        <f>'WEEK 13'!D17</f>
        <v>None</v>
      </c>
      <c r="H178" s="113" t="str">
        <f>'WEEK 13'!I17</f>
        <v>0 LBS</v>
      </c>
      <c r="I178" s="113" t="str">
        <f>'WEEK 13'!F17</f>
        <v>0 LBS</v>
      </c>
      <c r="J178" s="115" t="str">
        <f>'WEEK 13'!H17</f>
        <v>0%</v>
      </c>
      <c r="L178" s="146" t="str">
        <f>'WEEK 13'!D18</f>
        <v>None</v>
      </c>
      <c r="M178" s="147" t="str">
        <f>'WEEK 13'!I18</f>
        <v>0 LBS</v>
      </c>
      <c r="N178" s="147" t="str">
        <f>'WEEK 13'!F18</f>
        <v>0 LBS</v>
      </c>
      <c r="O178" s="148" t="str">
        <f>'WEEK 13'!H18</f>
        <v>0%</v>
      </c>
    </row>
    <row r="179" ht="15.75" customHeight="1">
      <c r="B179" s="119" t="str">
        <f>'WEEK 14'!D16</f>
        <v>None</v>
      </c>
      <c r="C179" s="120" t="str">
        <f>'WEEK 14'!I16</f>
        <v>0 LBS</v>
      </c>
      <c r="D179" s="120" t="str">
        <f>'WEEK 14'!F16</f>
        <v>0 LBS</v>
      </c>
      <c r="E179" s="122" t="str">
        <f>'WEEK 14'!H16</f>
        <v>0%</v>
      </c>
      <c r="G179" s="119" t="str">
        <f>'WEEK 14'!D17</f>
        <v>None</v>
      </c>
      <c r="H179" s="120" t="str">
        <f>'WEEK 14'!I17</f>
        <v>0 LBS</v>
      </c>
      <c r="I179" s="120" t="str">
        <f>'WEEK 14'!F17</f>
        <v>0 LBS</v>
      </c>
      <c r="J179" s="122" t="str">
        <f>'WEEK 14'!H17</f>
        <v>0%</v>
      </c>
      <c r="L179" s="149" t="str">
        <f>'WEEK 14'!D18</f>
        <v>None</v>
      </c>
      <c r="M179" s="150" t="str">
        <f>'WEEK 14'!I18</f>
        <v>0 LBS</v>
      </c>
      <c r="N179" s="150" t="str">
        <f>'WEEK 14'!F18</f>
        <v>0 LBS</v>
      </c>
      <c r="O179" s="151" t="str">
        <f>'WEEK 14'!H18</f>
        <v>0%</v>
      </c>
    </row>
    <row r="180" ht="15.75" customHeight="1">
      <c r="B180" s="112" t="str">
        <f>'WEEK 15'!D16</f>
        <v>None</v>
      </c>
      <c r="C180" s="113" t="str">
        <f>'WEEK 15'!I16</f>
        <v>0 LBS</v>
      </c>
      <c r="D180" s="113" t="str">
        <f>'WEEK 15'!F16</f>
        <v>0 LBS</v>
      </c>
      <c r="E180" s="115" t="str">
        <f>'WEEK 15'!H16</f>
        <v>0%</v>
      </c>
      <c r="G180" s="112" t="str">
        <f>'WEEK 15'!D17</f>
        <v>None</v>
      </c>
      <c r="H180" s="113" t="str">
        <f>'WEEK 15'!I17</f>
        <v>0 LBS</v>
      </c>
      <c r="I180" s="113" t="str">
        <f>'WEEK 15'!F17</f>
        <v>0 LBS</v>
      </c>
      <c r="J180" s="115" t="str">
        <f>'WEEK 15'!H17</f>
        <v>0%</v>
      </c>
      <c r="L180" s="146" t="str">
        <f>'WEEK 15'!D18</f>
        <v>None</v>
      </c>
      <c r="M180" s="147" t="str">
        <f>'WEEK 15'!I18</f>
        <v>0 LBS</v>
      </c>
      <c r="N180" s="147" t="str">
        <f>'WEEK 15'!F18</f>
        <v>0 LBS</v>
      </c>
      <c r="O180" s="148" t="str">
        <f>'WEEK 15'!H18</f>
        <v>0%</v>
      </c>
    </row>
    <row r="181" ht="15.75" customHeight="1">
      <c r="B181" s="131" t="str">
        <f>'WEEK 16'!D16</f>
        <v>None</v>
      </c>
      <c r="C181" s="132" t="str">
        <f>'WEEK 16'!I16</f>
        <v>0 LBS</v>
      </c>
      <c r="D181" s="132" t="str">
        <f>'WEEK 16'!F16</f>
        <v>0 LBS</v>
      </c>
      <c r="E181" s="134" t="str">
        <f>'WEEK 16'!H16</f>
        <v>0%</v>
      </c>
      <c r="G181" s="131" t="str">
        <f>'WEEK 16'!D17</f>
        <v>None</v>
      </c>
      <c r="H181" s="132" t="str">
        <f>'WEEK 16'!I17</f>
        <v>0 LBS</v>
      </c>
      <c r="I181" s="132" t="str">
        <f>'WEEK 16'!F17</f>
        <v>0 LBS</v>
      </c>
      <c r="J181" s="134" t="str">
        <f>'WEEK 16'!H17</f>
        <v>0%</v>
      </c>
      <c r="L181" s="152" t="str">
        <f>'WEEK 16'!D18</f>
        <v>None</v>
      </c>
      <c r="M181" s="153" t="str">
        <f>'WEEK 16'!I18</f>
        <v>0 LBS</v>
      </c>
      <c r="N181" s="153" t="str">
        <f>'WEEK 16'!F18</f>
        <v>0 LBS</v>
      </c>
      <c r="O181" s="154" t="str">
        <f>'WEEK 16'!H18</f>
        <v>0%</v>
      </c>
    </row>
    <row r="182" ht="15.75" hidden="1" customHeight="1">
      <c r="B182" s="117" t="s">
        <v>54</v>
      </c>
      <c r="C182" s="117" t="s">
        <v>51</v>
      </c>
      <c r="D182" s="117" t="s">
        <v>52</v>
      </c>
      <c r="E182" s="117" t="s">
        <v>53</v>
      </c>
      <c r="G182" s="117" t="s">
        <v>54</v>
      </c>
      <c r="H182" s="117" t="s">
        <v>51</v>
      </c>
      <c r="I182" s="117" t="s">
        <v>52</v>
      </c>
      <c r="J182" s="117" t="s">
        <v>53</v>
      </c>
      <c r="L182" s="117" t="s">
        <v>54</v>
      </c>
      <c r="M182" s="117" t="s">
        <v>51</v>
      </c>
      <c r="N182" s="117" t="s">
        <v>52</v>
      </c>
      <c r="O182" s="117" t="s">
        <v>53</v>
      </c>
    </row>
    <row r="183" ht="15.75" hidden="1" customHeight="1">
      <c r="B183" s="117" t="s">
        <v>59</v>
      </c>
      <c r="C183" s="117" t="s">
        <v>56</v>
      </c>
      <c r="D183" s="117" t="s">
        <v>57</v>
      </c>
      <c r="E183" s="117" t="s">
        <v>58</v>
      </c>
      <c r="G183" s="117" t="s">
        <v>59</v>
      </c>
      <c r="H183" s="117" t="s">
        <v>56</v>
      </c>
      <c r="I183" s="117" t="s">
        <v>57</v>
      </c>
      <c r="J183" s="117" t="s">
        <v>58</v>
      </c>
      <c r="L183" s="117" t="s">
        <v>59</v>
      </c>
      <c r="M183" s="117" t="s">
        <v>56</v>
      </c>
      <c r="N183" s="117" t="s">
        <v>57</v>
      </c>
      <c r="O183" s="117" t="s">
        <v>58</v>
      </c>
    </row>
    <row r="184" ht="15.75" hidden="1" customHeight="1">
      <c r="B184" s="117" t="s">
        <v>65</v>
      </c>
      <c r="C184" s="117" t="s">
        <v>62</v>
      </c>
      <c r="D184" s="117" t="s">
        <v>63</v>
      </c>
      <c r="E184" s="117" t="s">
        <v>64</v>
      </c>
      <c r="G184" s="117" t="s">
        <v>65</v>
      </c>
      <c r="H184" s="117" t="s">
        <v>62</v>
      </c>
      <c r="I184" s="117" t="s">
        <v>63</v>
      </c>
      <c r="J184" s="117" t="s">
        <v>64</v>
      </c>
      <c r="L184" s="117" t="s">
        <v>65</v>
      </c>
      <c r="M184" s="117" t="s">
        <v>62</v>
      </c>
      <c r="N184" s="117" t="s">
        <v>63</v>
      </c>
      <c r="O184" s="117" t="s">
        <v>64</v>
      </c>
    </row>
    <row r="185" ht="15.75" hidden="1" customHeight="1">
      <c r="B185" s="117" t="s">
        <v>71</v>
      </c>
      <c r="C185" s="117" t="s">
        <v>68</v>
      </c>
      <c r="D185" s="117" t="s">
        <v>69</v>
      </c>
      <c r="E185" s="117" t="s">
        <v>70</v>
      </c>
      <c r="G185" s="117" t="s">
        <v>71</v>
      </c>
      <c r="H185" s="117" t="s">
        <v>68</v>
      </c>
      <c r="I185" s="117" t="s">
        <v>69</v>
      </c>
      <c r="J185" s="117" t="s">
        <v>70</v>
      </c>
      <c r="L185" s="117" t="s">
        <v>71</v>
      </c>
      <c r="M185" s="117" t="s">
        <v>68</v>
      </c>
      <c r="N185" s="117" t="s">
        <v>69</v>
      </c>
      <c r="O185" s="117" t="s">
        <v>70</v>
      </c>
    </row>
    <row r="186" ht="15.75" hidden="1" customHeight="1">
      <c r="B186" s="117" t="s">
        <v>77</v>
      </c>
      <c r="C186" s="117" t="s">
        <v>74</v>
      </c>
      <c r="D186" s="117" t="s">
        <v>75</v>
      </c>
      <c r="E186" s="117" t="s">
        <v>76</v>
      </c>
      <c r="G186" s="117" t="s">
        <v>77</v>
      </c>
      <c r="H186" s="117" t="s">
        <v>74</v>
      </c>
      <c r="I186" s="117" t="s">
        <v>75</v>
      </c>
      <c r="J186" s="117" t="s">
        <v>76</v>
      </c>
      <c r="L186" s="117" t="s">
        <v>77</v>
      </c>
      <c r="M186" s="117" t="s">
        <v>74</v>
      </c>
      <c r="N186" s="117" t="s">
        <v>75</v>
      </c>
      <c r="O186" s="117" t="s">
        <v>76</v>
      </c>
    </row>
    <row r="187" ht="15.75" hidden="1" customHeight="1">
      <c r="B187" s="117" t="s">
        <v>83</v>
      </c>
      <c r="C187" s="117" t="s">
        <v>80</v>
      </c>
      <c r="D187" s="117" t="s">
        <v>81</v>
      </c>
      <c r="E187" s="117" t="s">
        <v>82</v>
      </c>
      <c r="G187" s="117" t="s">
        <v>83</v>
      </c>
      <c r="H187" s="117" t="s">
        <v>80</v>
      </c>
      <c r="I187" s="117" t="s">
        <v>81</v>
      </c>
      <c r="J187" s="117" t="s">
        <v>82</v>
      </c>
      <c r="L187" s="117" t="s">
        <v>83</v>
      </c>
      <c r="M187" s="117" t="s">
        <v>80</v>
      </c>
      <c r="N187" s="117" t="s">
        <v>81</v>
      </c>
      <c r="O187" s="117" t="s">
        <v>82</v>
      </c>
    </row>
    <row r="188" ht="15.75" hidden="1" customHeight="1">
      <c r="B188" s="117" t="s">
        <v>89</v>
      </c>
      <c r="C188" s="117" t="s">
        <v>86</v>
      </c>
      <c r="D188" s="117" t="s">
        <v>87</v>
      </c>
      <c r="E188" s="117" t="s">
        <v>88</v>
      </c>
      <c r="G188" s="117" t="s">
        <v>89</v>
      </c>
      <c r="H188" s="117" t="s">
        <v>86</v>
      </c>
      <c r="I188" s="117" t="s">
        <v>87</v>
      </c>
      <c r="J188" s="117" t="s">
        <v>88</v>
      </c>
      <c r="L188" s="117" t="s">
        <v>89</v>
      </c>
      <c r="M188" s="117" t="s">
        <v>86</v>
      </c>
      <c r="N188" s="117" t="s">
        <v>87</v>
      </c>
      <c r="O188" s="117" t="s">
        <v>88</v>
      </c>
    </row>
    <row r="189" ht="15.75" hidden="1" customHeight="1">
      <c r="B189" s="117" t="s">
        <v>95</v>
      </c>
      <c r="C189" s="117" t="s">
        <v>92</v>
      </c>
      <c r="D189" s="117" t="s">
        <v>93</v>
      </c>
      <c r="E189" s="117" t="s">
        <v>94</v>
      </c>
      <c r="G189" s="117" t="s">
        <v>95</v>
      </c>
      <c r="H189" s="117" t="s">
        <v>92</v>
      </c>
      <c r="I189" s="117" t="s">
        <v>93</v>
      </c>
      <c r="J189" s="117" t="s">
        <v>94</v>
      </c>
      <c r="L189" s="117" t="s">
        <v>95</v>
      </c>
      <c r="M189" s="117" t="s">
        <v>92</v>
      </c>
      <c r="N189" s="117" t="s">
        <v>93</v>
      </c>
      <c r="O189" s="117" t="s">
        <v>94</v>
      </c>
    </row>
    <row r="190" ht="15.75" hidden="1" customHeight="1">
      <c r="B190" s="117" t="s">
        <v>101</v>
      </c>
      <c r="C190" s="117" t="s">
        <v>98</v>
      </c>
      <c r="D190" s="117" t="s">
        <v>99</v>
      </c>
      <c r="E190" s="117" t="s">
        <v>100</v>
      </c>
      <c r="G190" s="117" t="s">
        <v>101</v>
      </c>
      <c r="H190" s="117" t="s">
        <v>98</v>
      </c>
      <c r="I190" s="117" t="s">
        <v>99</v>
      </c>
      <c r="J190" s="117" t="s">
        <v>100</v>
      </c>
      <c r="L190" s="117" t="s">
        <v>101</v>
      </c>
      <c r="M190" s="117" t="s">
        <v>98</v>
      </c>
      <c r="N190" s="117" t="s">
        <v>99</v>
      </c>
      <c r="O190" s="117" t="s">
        <v>100</v>
      </c>
    </row>
    <row r="191" ht="15.75" hidden="1" customHeight="1">
      <c r="B191" s="117" t="s">
        <v>107</v>
      </c>
      <c r="C191" s="117" t="s">
        <v>104</v>
      </c>
      <c r="D191" s="117" t="s">
        <v>105</v>
      </c>
      <c r="E191" s="117" t="s">
        <v>106</v>
      </c>
      <c r="G191" s="117" t="s">
        <v>107</v>
      </c>
      <c r="H191" s="117" t="s">
        <v>104</v>
      </c>
      <c r="I191" s="117" t="s">
        <v>105</v>
      </c>
      <c r="J191" s="117" t="s">
        <v>106</v>
      </c>
      <c r="L191" s="117" t="s">
        <v>107</v>
      </c>
      <c r="M191" s="117" t="s">
        <v>104</v>
      </c>
      <c r="N191" s="117" t="s">
        <v>105</v>
      </c>
      <c r="O191" s="117" t="s">
        <v>106</v>
      </c>
    </row>
    <row r="192" ht="15.75" hidden="1" customHeight="1">
      <c r="B192" s="117" t="s">
        <v>113</v>
      </c>
      <c r="C192" s="117" t="s">
        <v>110</v>
      </c>
      <c r="D192" s="117" t="s">
        <v>111</v>
      </c>
      <c r="E192" s="117" t="s">
        <v>112</v>
      </c>
      <c r="G192" s="117" t="s">
        <v>113</v>
      </c>
      <c r="H192" s="117" t="s">
        <v>110</v>
      </c>
      <c r="I192" s="117" t="s">
        <v>111</v>
      </c>
      <c r="J192" s="117" t="s">
        <v>112</v>
      </c>
      <c r="L192" s="117" t="s">
        <v>113</v>
      </c>
      <c r="M192" s="117" t="s">
        <v>110</v>
      </c>
      <c r="N192" s="117" t="s">
        <v>111</v>
      </c>
      <c r="O192" s="117" t="s">
        <v>112</v>
      </c>
    </row>
    <row r="193" ht="15.75" hidden="1" customHeight="1">
      <c r="B193" s="117" t="s">
        <v>119</v>
      </c>
      <c r="C193" s="117" t="s">
        <v>116</v>
      </c>
      <c r="D193" s="117" t="s">
        <v>117</v>
      </c>
      <c r="E193" s="117" t="s">
        <v>118</v>
      </c>
      <c r="G193" s="117" t="s">
        <v>119</v>
      </c>
      <c r="H193" s="117" t="s">
        <v>116</v>
      </c>
      <c r="I193" s="117" t="s">
        <v>117</v>
      </c>
      <c r="J193" s="117" t="s">
        <v>118</v>
      </c>
      <c r="L193" s="117" t="s">
        <v>119</v>
      </c>
      <c r="M193" s="117" t="s">
        <v>116</v>
      </c>
      <c r="N193" s="117" t="s">
        <v>117</v>
      </c>
      <c r="O193" s="117" t="s">
        <v>118</v>
      </c>
    </row>
    <row r="194" ht="15.75" hidden="1" customHeight="1">
      <c r="B194" s="117" t="s">
        <v>125</v>
      </c>
      <c r="C194" s="117" t="s">
        <v>122</v>
      </c>
      <c r="D194" s="117" t="s">
        <v>123</v>
      </c>
      <c r="E194" s="117" t="s">
        <v>124</v>
      </c>
      <c r="G194" s="117" t="s">
        <v>125</v>
      </c>
      <c r="H194" s="117" t="s">
        <v>122</v>
      </c>
      <c r="I194" s="117" t="s">
        <v>123</v>
      </c>
      <c r="J194" s="117" t="s">
        <v>124</v>
      </c>
      <c r="L194" s="117" t="s">
        <v>125</v>
      </c>
      <c r="M194" s="117" t="s">
        <v>122</v>
      </c>
      <c r="N194" s="117" t="s">
        <v>123</v>
      </c>
      <c r="O194" s="117" t="s">
        <v>124</v>
      </c>
    </row>
    <row r="195" ht="15.75" hidden="1" customHeight="1">
      <c r="B195" s="117" t="s">
        <v>131</v>
      </c>
      <c r="C195" s="117" t="s">
        <v>128</v>
      </c>
      <c r="D195" s="117" t="s">
        <v>129</v>
      </c>
      <c r="E195" s="117" t="s">
        <v>130</v>
      </c>
      <c r="G195" s="117" t="s">
        <v>131</v>
      </c>
      <c r="H195" s="117" t="s">
        <v>128</v>
      </c>
      <c r="I195" s="117" t="s">
        <v>129</v>
      </c>
      <c r="J195" s="117" t="s">
        <v>130</v>
      </c>
      <c r="L195" s="117" t="s">
        <v>131</v>
      </c>
      <c r="M195" s="117" t="s">
        <v>128</v>
      </c>
      <c r="N195" s="117" t="s">
        <v>129</v>
      </c>
      <c r="O195" s="117" t="s">
        <v>130</v>
      </c>
    </row>
    <row r="196" ht="15.75" hidden="1" customHeight="1">
      <c r="B196" s="117" t="s">
        <v>137</v>
      </c>
      <c r="C196" s="117" t="s">
        <v>134</v>
      </c>
      <c r="D196" s="117" t="s">
        <v>135</v>
      </c>
      <c r="E196" s="117" t="s">
        <v>136</v>
      </c>
      <c r="G196" s="117" t="s">
        <v>137</v>
      </c>
      <c r="H196" s="117" t="s">
        <v>134</v>
      </c>
      <c r="I196" s="117" t="s">
        <v>135</v>
      </c>
      <c r="J196" s="117" t="s">
        <v>136</v>
      </c>
      <c r="L196" s="117" t="s">
        <v>137</v>
      </c>
      <c r="M196" s="117" t="s">
        <v>134</v>
      </c>
      <c r="N196" s="117" t="s">
        <v>135</v>
      </c>
      <c r="O196" s="117" t="s">
        <v>136</v>
      </c>
    </row>
    <row r="197" ht="15.75" hidden="1" customHeight="1">
      <c r="B197" s="117" t="s">
        <v>143</v>
      </c>
      <c r="C197" s="117" t="s">
        <v>140</v>
      </c>
      <c r="D197" s="117" t="s">
        <v>141</v>
      </c>
      <c r="E197" s="117" t="s">
        <v>142</v>
      </c>
      <c r="G197" s="117" t="s">
        <v>143</v>
      </c>
      <c r="H197" s="117" t="s">
        <v>140</v>
      </c>
      <c r="I197" s="117" t="s">
        <v>141</v>
      </c>
      <c r="J197" s="117" t="s">
        <v>142</v>
      </c>
      <c r="L197" s="117" t="s">
        <v>143</v>
      </c>
      <c r="M197" s="117" t="s">
        <v>140</v>
      </c>
      <c r="N197" s="117" t="s">
        <v>141</v>
      </c>
      <c r="O197" s="117" t="s">
        <v>142</v>
      </c>
    </row>
    <row r="198" ht="15.75" hidden="1" customHeight="1">
      <c r="B198" s="117" t="s">
        <v>149</v>
      </c>
      <c r="C198" s="117" t="s">
        <v>146</v>
      </c>
      <c r="D198" s="117" t="s">
        <v>147</v>
      </c>
      <c r="E198" s="117" t="s">
        <v>148</v>
      </c>
      <c r="G198" s="117" t="s">
        <v>149</v>
      </c>
      <c r="H198" s="117" t="s">
        <v>146</v>
      </c>
      <c r="I198" s="117" t="s">
        <v>147</v>
      </c>
      <c r="J198" s="117" t="s">
        <v>148</v>
      </c>
      <c r="L198" s="117" t="s">
        <v>149</v>
      </c>
      <c r="M198" s="117" t="s">
        <v>146</v>
      </c>
      <c r="N198" s="117" t="s">
        <v>147</v>
      </c>
      <c r="O198" s="117" t="s">
        <v>148</v>
      </c>
    </row>
    <row r="199" ht="15.75" hidden="1" customHeight="1">
      <c r="B199" s="117" t="s">
        <v>155</v>
      </c>
      <c r="C199" s="117" t="s">
        <v>152</v>
      </c>
      <c r="D199" s="117" t="s">
        <v>153</v>
      </c>
      <c r="E199" s="117" t="s">
        <v>154</v>
      </c>
      <c r="G199" s="117" t="s">
        <v>155</v>
      </c>
      <c r="H199" s="117" t="s">
        <v>152</v>
      </c>
      <c r="I199" s="117" t="s">
        <v>153</v>
      </c>
      <c r="J199" s="117" t="s">
        <v>154</v>
      </c>
      <c r="L199" s="117" t="s">
        <v>155</v>
      </c>
      <c r="M199" s="117" t="s">
        <v>152</v>
      </c>
      <c r="N199" s="117" t="s">
        <v>153</v>
      </c>
      <c r="O199" s="117" t="s">
        <v>154</v>
      </c>
    </row>
    <row r="200" ht="15.75" hidden="1" customHeight="1">
      <c r="B200" s="117" t="s">
        <v>161</v>
      </c>
      <c r="C200" s="117" t="s">
        <v>158</v>
      </c>
      <c r="D200" s="117" t="s">
        <v>159</v>
      </c>
      <c r="E200" s="117" t="s">
        <v>160</v>
      </c>
      <c r="G200" s="117" t="s">
        <v>161</v>
      </c>
      <c r="H200" s="117" t="s">
        <v>158</v>
      </c>
      <c r="I200" s="117" t="s">
        <v>159</v>
      </c>
      <c r="J200" s="117" t="s">
        <v>160</v>
      </c>
      <c r="L200" s="117" t="s">
        <v>161</v>
      </c>
      <c r="M200" s="117" t="s">
        <v>158</v>
      </c>
      <c r="N200" s="117" t="s">
        <v>159</v>
      </c>
      <c r="O200" s="117" t="s">
        <v>160</v>
      </c>
    </row>
    <row r="201" ht="15.75" hidden="1" customHeight="1">
      <c r="B201" s="117" t="s">
        <v>167</v>
      </c>
      <c r="C201" s="117" t="s">
        <v>164</v>
      </c>
      <c r="D201" s="117" t="s">
        <v>165</v>
      </c>
      <c r="E201" s="117" t="s">
        <v>166</v>
      </c>
      <c r="G201" s="117" t="s">
        <v>167</v>
      </c>
      <c r="H201" s="117" t="s">
        <v>164</v>
      </c>
      <c r="I201" s="117" t="s">
        <v>165</v>
      </c>
      <c r="J201" s="117" t="s">
        <v>166</v>
      </c>
      <c r="L201" s="117" t="s">
        <v>167</v>
      </c>
      <c r="M201" s="117" t="s">
        <v>164</v>
      </c>
      <c r="N201" s="117" t="s">
        <v>165</v>
      </c>
      <c r="O201" s="117" t="s">
        <v>166</v>
      </c>
    </row>
    <row r="202" ht="15.75" hidden="1" customHeight="1">
      <c r="B202" s="117" t="s">
        <v>173</v>
      </c>
      <c r="C202" s="117" t="s">
        <v>170</v>
      </c>
      <c r="D202" s="117" t="s">
        <v>171</v>
      </c>
      <c r="E202" s="117" t="s">
        <v>172</v>
      </c>
      <c r="G202" s="117" t="s">
        <v>173</v>
      </c>
      <c r="H202" s="117" t="s">
        <v>170</v>
      </c>
      <c r="I202" s="117" t="s">
        <v>171</v>
      </c>
      <c r="J202" s="117" t="s">
        <v>172</v>
      </c>
      <c r="L202" s="117" t="s">
        <v>173</v>
      </c>
      <c r="M202" s="117" t="s">
        <v>170</v>
      </c>
      <c r="N202" s="117" t="s">
        <v>171</v>
      </c>
      <c r="O202" s="117" t="s">
        <v>172</v>
      </c>
    </row>
    <row r="203" ht="15.75" hidden="1" customHeight="1">
      <c r="B203" s="117" t="s">
        <v>179</v>
      </c>
      <c r="C203" s="117" t="s">
        <v>176</v>
      </c>
      <c r="D203" s="117" t="s">
        <v>177</v>
      </c>
      <c r="E203" s="117" t="s">
        <v>178</v>
      </c>
      <c r="G203" s="117" t="s">
        <v>179</v>
      </c>
      <c r="H203" s="117" t="s">
        <v>176</v>
      </c>
      <c r="I203" s="117" t="s">
        <v>177</v>
      </c>
      <c r="J203" s="117" t="s">
        <v>178</v>
      </c>
      <c r="L203" s="117" t="s">
        <v>179</v>
      </c>
      <c r="M203" s="117" t="s">
        <v>176</v>
      </c>
      <c r="N203" s="117" t="s">
        <v>177</v>
      </c>
      <c r="O203" s="117" t="s">
        <v>178</v>
      </c>
    </row>
    <row r="204" ht="15.75" hidden="1" customHeight="1">
      <c r="B204" s="117" t="s">
        <v>185</v>
      </c>
      <c r="C204" s="117" t="s">
        <v>182</v>
      </c>
      <c r="D204" s="117" t="s">
        <v>183</v>
      </c>
      <c r="E204" s="117" t="s">
        <v>184</v>
      </c>
      <c r="G204" s="117" t="s">
        <v>185</v>
      </c>
      <c r="H204" s="117" t="s">
        <v>182</v>
      </c>
      <c r="I204" s="117" t="s">
        <v>183</v>
      </c>
      <c r="J204" s="117" t="s">
        <v>184</v>
      </c>
      <c r="L204" s="117" t="s">
        <v>185</v>
      </c>
      <c r="M204" s="117" t="s">
        <v>182</v>
      </c>
      <c r="N204" s="117" t="s">
        <v>183</v>
      </c>
      <c r="O204" s="117" t="s">
        <v>184</v>
      </c>
    </row>
    <row r="205" ht="15.75" hidden="1" customHeight="1">
      <c r="B205" s="117" t="s">
        <v>191</v>
      </c>
      <c r="C205" s="117" t="s">
        <v>188</v>
      </c>
      <c r="D205" s="117" t="s">
        <v>189</v>
      </c>
      <c r="E205" s="117" t="s">
        <v>190</v>
      </c>
      <c r="G205" s="117" t="s">
        <v>191</v>
      </c>
      <c r="H205" s="117" t="s">
        <v>188</v>
      </c>
      <c r="I205" s="117" t="s">
        <v>189</v>
      </c>
      <c r="J205" s="117" t="s">
        <v>190</v>
      </c>
      <c r="L205" s="117" t="s">
        <v>191</v>
      </c>
      <c r="M205" s="117" t="s">
        <v>188</v>
      </c>
      <c r="N205" s="117" t="s">
        <v>189</v>
      </c>
      <c r="O205" s="117" t="s">
        <v>190</v>
      </c>
    </row>
    <row r="206" ht="15.75" hidden="1" customHeight="1">
      <c r="B206" s="117" t="s">
        <v>197</v>
      </c>
      <c r="C206" s="117" t="s">
        <v>194</v>
      </c>
      <c r="D206" s="117" t="s">
        <v>195</v>
      </c>
      <c r="E206" s="117" t="s">
        <v>196</v>
      </c>
      <c r="G206" s="117" t="s">
        <v>197</v>
      </c>
      <c r="H206" s="117" t="s">
        <v>194</v>
      </c>
      <c r="I206" s="117" t="s">
        <v>195</v>
      </c>
      <c r="J206" s="117" t="s">
        <v>196</v>
      </c>
      <c r="L206" s="117" t="s">
        <v>197</v>
      </c>
      <c r="M206" s="117" t="s">
        <v>194</v>
      </c>
      <c r="N206" s="117" t="s">
        <v>195</v>
      </c>
      <c r="O206" s="117" t="s">
        <v>196</v>
      </c>
    </row>
    <row r="207" ht="15.75" hidden="1" customHeight="1">
      <c r="B207" s="117" t="s">
        <v>203</v>
      </c>
      <c r="C207" s="117" t="s">
        <v>200</v>
      </c>
      <c r="D207" s="117" t="s">
        <v>201</v>
      </c>
      <c r="E207" s="117" t="s">
        <v>202</v>
      </c>
      <c r="G207" s="117" t="s">
        <v>203</v>
      </c>
      <c r="H207" s="117" t="s">
        <v>200</v>
      </c>
      <c r="I207" s="117" t="s">
        <v>201</v>
      </c>
      <c r="J207" s="117" t="s">
        <v>202</v>
      </c>
      <c r="L207" s="117" t="s">
        <v>203</v>
      </c>
      <c r="M207" s="117" t="s">
        <v>200</v>
      </c>
      <c r="N207" s="117" t="s">
        <v>201</v>
      </c>
      <c r="O207" s="117" t="s">
        <v>202</v>
      </c>
    </row>
    <row r="208" ht="15.75" hidden="1" customHeight="1">
      <c r="B208" s="117" t="s">
        <v>209</v>
      </c>
      <c r="C208" s="117" t="s">
        <v>206</v>
      </c>
      <c r="D208" s="117" t="s">
        <v>207</v>
      </c>
      <c r="E208" s="117" t="s">
        <v>208</v>
      </c>
      <c r="G208" s="117" t="s">
        <v>209</v>
      </c>
      <c r="H208" s="117" t="s">
        <v>206</v>
      </c>
      <c r="I208" s="117" t="s">
        <v>207</v>
      </c>
      <c r="J208" s="117" t="s">
        <v>208</v>
      </c>
      <c r="L208" s="117" t="s">
        <v>209</v>
      </c>
      <c r="M208" s="117" t="s">
        <v>206</v>
      </c>
      <c r="N208" s="117" t="s">
        <v>207</v>
      </c>
      <c r="O208" s="117" t="s">
        <v>208</v>
      </c>
    </row>
    <row r="209" ht="15.75" hidden="1" customHeight="1">
      <c r="B209" s="117" t="s">
        <v>215</v>
      </c>
      <c r="C209" s="117" t="s">
        <v>212</v>
      </c>
      <c r="D209" s="117" t="s">
        <v>213</v>
      </c>
      <c r="E209" s="117" t="s">
        <v>214</v>
      </c>
      <c r="G209" s="117" t="s">
        <v>215</v>
      </c>
      <c r="H209" s="117" t="s">
        <v>212</v>
      </c>
      <c r="I209" s="117" t="s">
        <v>213</v>
      </c>
      <c r="J209" s="117" t="s">
        <v>214</v>
      </c>
      <c r="L209" s="117" t="s">
        <v>215</v>
      </c>
      <c r="M209" s="117" t="s">
        <v>212</v>
      </c>
      <c r="N209" s="117" t="s">
        <v>213</v>
      </c>
      <c r="O209" s="117" t="s">
        <v>214</v>
      </c>
    </row>
    <row r="210" ht="15.75" hidden="1" customHeight="1">
      <c r="B210" s="117" t="s">
        <v>221</v>
      </c>
      <c r="C210" s="117" t="s">
        <v>218</v>
      </c>
      <c r="D210" s="117" t="s">
        <v>219</v>
      </c>
      <c r="E210" s="117" t="s">
        <v>220</v>
      </c>
      <c r="G210" s="117" t="s">
        <v>221</v>
      </c>
      <c r="H210" s="117" t="s">
        <v>218</v>
      </c>
      <c r="I210" s="117" t="s">
        <v>219</v>
      </c>
      <c r="J210" s="117" t="s">
        <v>220</v>
      </c>
      <c r="L210" s="117" t="s">
        <v>221</v>
      </c>
      <c r="M210" s="117" t="s">
        <v>218</v>
      </c>
      <c r="N210" s="117" t="s">
        <v>219</v>
      </c>
      <c r="O210" s="117" t="s">
        <v>220</v>
      </c>
    </row>
    <row r="211" ht="15.75" hidden="1" customHeight="1">
      <c r="B211" s="117" t="s">
        <v>227</v>
      </c>
      <c r="C211" s="117" t="s">
        <v>224</v>
      </c>
      <c r="D211" s="117" t="s">
        <v>225</v>
      </c>
      <c r="E211" s="117" t="s">
        <v>226</v>
      </c>
      <c r="G211" s="117" t="s">
        <v>227</v>
      </c>
      <c r="H211" s="117" t="s">
        <v>224</v>
      </c>
      <c r="I211" s="117" t="s">
        <v>225</v>
      </c>
      <c r="J211" s="117" t="s">
        <v>226</v>
      </c>
      <c r="L211" s="117" t="s">
        <v>227</v>
      </c>
      <c r="M211" s="117" t="s">
        <v>224</v>
      </c>
      <c r="N211" s="117" t="s">
        <v>225</v>
      </c>
      <c r="O211" s="117" t="s">
        <v>226</v>
      </c>
    </row>
    <row r="212" ht="15.75" hidden="1" customHeight="1">
      <c r="B212" s="117" t="s">
        <v>233</v>
      </c>
      <c r="C212" s="117" t="s">
        <v>230</v>
      </c>
      <c r="D212" s="117" t="s">
        <v>231</v>
      </c>
      <c r="E212" s="117" t="s">
        <v>232</v>
      </c>
      <c r="G212" s="117" t="s">
        <v>233</v>
      </c>
      <c r="H212" s="117" t="s">
        <v>230</v>
      </c>
      <c r="I212" s="117" t="s">
        <v>231</v>
      </c>
      <c r="J212" s="117" t="s">
        <v>232</v>
      </c>
      <c r="L212" s="117" t="s">
        <v>233</v>
      </c>
      <c r="M212" s="117" t="s">
        <v>230</v>
      </c>
      <c r="N212" s="117" t="s">
        <v>231</v>
      </c>
      <c r="O212" s="117" t="s">
        <v>232</v>
      </c>
    </row>
    <row r="213" ht="15.75" hidden="1" customHeight="1">
      <c r="B213" s="117" t="s">
        <v>239</v>
      </c>
      <c r="C213" s="117" t="s">
        <v>236</v>
      </c>
      <c r="D213" s="117" t="s">
        <v>237</v>
      </c>
      <c r="E213" s="117" t="s">
        <v>238</v>
      </c>
      <c r="G213" s="117" t="s">
        <v>239</v>
      </c>
      <c r="H213" s="117" t="s">
        <v>236</v>
      </c>
      <c r="I213" s="117" t="s">
        <v>237</v>
      </c>
      <c r="J213" s="117" t="s">
        <v>238</v>
      </c>
      <c r="L213" s="117" t="s">
        <v>239</v>
      </c>
      <c r="M213" s="117" t="s">
        <v>236</v>
      </c>
      <c r="N213" s="117" t="s">
        <v>237</v>
      </c>
      <c r="O213" s="117" t="s">
        <v>238</v>
      </c>
    </row>
    <row r="214" ht="15.75" hidden="1" customHeight="1">
      <c r="B214" s="117" t="s">
        <v>245</v>
      </c>
      <c r="C214" s="117" t="s">
        <v>242</v>
      </c>
      <c r="D214" s="117" t="s">
        <v>243</v>
      </c>
      <c r="E214" s="117" t="s">
        <v>244</v>
      </c>
      <c r="G214" s="117" t="s">
        <v>245</v>
      </c>
      <c r="H214" s="117" t="s">
        <v>242</v>
      </c>
      <c r="I214" s="117" t="s">
        <v>243</v>
      </c>
      <c r="J214" s="117" t="s">
        <v>244</v>
      </c>
      <c r="L214" s="117" t="s">
        <v>245</v>
      </c>
      <c r="M214" s="117" t="s">
        <v>242</v>
      </c>
      <c r="N214" s="117" t="s">
        <v>243</v>
      </c>
      <c r="O214" s="117" t="s">
        <v>244</v>
      </c>
    </row>
    <row r="215" ht="15.75" hidden="1" customHeight="1">
      <c r="B215" s="117" t="s">
        <v>251</v>
      </c>
      <c r="C215" s="117" t="s">
        <v>248</v>
      </c>
      <c r="D215" s="117" t="s">
        <v>249</v>
      </c>
      <c r="E215" s="117" t="s">
        <v>250</v>
      </c>
      <c r="G215" s="117" t="s">
        <v>251</v>
      </c>
      <c r="H215" s="117" t="s">
        <v>248</v>
      </c>
      <c r="I215" s="117" t="s">
        <v>249</v>
      </c>
      <c r="J215" s="117" t="s">
        <v>250</v>
      </c>
      <c r="L215" s="117" t="s">
        <v>251</v>
      </c>
      <c r="M215" s="117" t="s">
        <v>248</v>
      </c>
      <c r="N215" s="117" t="s">
        <v>249</v>
      </c>
      <c r="O215" s="117" t="s">
        <v>250</v>
      </c>
    </row>
    <row r="216" ht="15.75" hidden="1" customHeight="1">
      <c r="B216" s="117" t="s">
        <v>257</v>
      </c>
      <c r="C216" s="117" t="s">
        <v>254</v>
      </c>
      <c r="D216" s="117" t="s">
        <v>255</v>
      </c>
      <c r="E216" s="117" t="s">
        <v>256</v>
      </c>
      <c r="G216" s="117" t="s">
        <v>257</v>
      </c>
      <c r="H216" s="117" t="s">
        <v>254</v>
      </c>
      <c r="I216" s="117" t="s">
        <v>255</v>
      </c>
      <c r="J216" s="117" t="s">
        <v>256</v>
      </c>
      <c r="L216" s="117" t="s">
        <v>257</v>
      </c>
      <c r="M216" s="117" t="s">
        <v>254</v>
      </c>
      <c r="N216" s="117" t="s">
        <v>255</v>
      </c>
      <c r="O216" s="117" t="s">
        <v>256</v>
      </c>
    </row>
    <row r="217" ht="15.75" hidden="1" customHeight="1">
      <c r="B217" s="117" t="s">
        <v>263</v>
      </c>
      <c r="C217" s="117" t="s">
        <v>260</v>
      </c>
      <c r="D217" s="117" t="s">
        <v>261</v>
      </c>
      <c r="E217" s="117" t="s">
        <v>262</v>
      </c>
      <c r="G217" s="117" t="s">
        <v>263</v>
      </c>
      <c r="H217" s="117" t="s">
        <v>260</v>
      </c>
      <c r="I217" s="117" t="s">
        <v>261</v>
      </c>
      <c r="J217" s="117" t="s">
        <v>262</v>
      </c>
      <c r="L217" s="117" t="s">
        <v>263</v>
      </c>
      <c r="M217" s="117" t="s">
        <v>260</v>
      </c>
      <c r="N217" s="117" t="s">
        <v>261</v>
      </c>
      <c r="O217" s="117" t="s">
        <v>262</v>
      </c>
    </row>
    <row r="218" ht="15.75" customHeight="1">
      <c r="B218" s="138" t="s">
        <v>265</v>
      </c>
      <c r="C218" s="138" t="s">
        <v>266</v>
      </c>
      <c r="D218" s="138" t="s">
        <v>267</v>
      </c>
      <c r="E218" s="138" t="s">
        <v>268</v>
      </c>
      <c r="G218" s="138" t="s">
        <v>265</v>
      </c>
      <c r="H218" s="138" t="s">
        <v>266</v>
      </c>
      <c r="I218" s="138" t="s">
        <v>267</v>
      </c>
      <c r="J218" s="138" t="s">
        <v>268</v>
      </c>
      <c r="L218" s="138" t="s">
        <v>265</v>
      </c>
      <c r="M218" s="138" t="s">
        <v>266</v>
      </c>
      <c r="N218" s="138" t="s">
        <v>267</v>
      </c>
      <c r="O218" s="138" t="s">
        <v>268</v>
      </c>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sheetData>
  <mergeCells count="13">
    <mergeCell ref="L3:O3"/>
    <mergeCell ref="B3:E3"/>
    <mergeCell ref="G3:J3"/>
    <mergeCell ref="B57:E57"/>
    <mergeCell ref="G57:J57"/>
    <mergeCell ref="Q3:S3"/>
    <mergeCell ref="G111:J111"/>
    <mergeCell ref="L111:O111"/>
    <mergeCell ref="B111:E111"/>
    <mergeCell ref="B165:E165"/>
    <mergeCell ref="G165:J165"/>
    <mergeCell ref="L165:O165"/>
    <mergeCell ref="L57:O5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90909"/>
    <pageSetUpPr/>
  </sheetPr>
  <sheetViews>
    <sheetView showGridLines="0" workbookViewId="0">
      <pane ySplit="1.0" topLeftCell="A2" activePane="bottomLeft" state="frozen"/>
      <selection activeCell="B3" sqref="B3" pane="bottomLeft"/>
    </sheetView>
  </sheetViews>
  <sheetFormatPr customHeight="1" defaultColWidth="12.63" defaultRowHeight="15.0" outlineLevelRow="1"/>
  <cols>
    <col customWidth="1" min="1" max="1" width="25.88"/>
    <col customWidth="1" min="2" max="11" width="13.88"/>
    <col customWidth="1" min="12" max="17" width="11.0"/>
  </cols>
  <sheetData>
    <row r="1" ht="99.75" customHeight="1">
      <c r="A1" s="155" t="s">
        <v>278</v>
      </c>
    </row>
    <row r="2" ht="30.0" customHeight="1">
      <c r="A2" s="156" t="s">
        <v>279</v>
      </c>
      <c r="B2" s="157"/>
      <c r="C2" s="157"/>
      <c r="D2" s="157"/>
      <c r="E2" s="157"/>
      <c r="F2" s="157"/>
      <c r="G2" s="157"/>
      <c r="H2" s="157"/>
      <c r="I2" s="157"/>
      <c r="J2" s="157"/>
      <c r="K2" s="158"/>
    </row>
    <row r="3" ht="30.0" customHeight="1" outlineLevel="1">
      <c r="A3" s="159" t="s">
        <v>280</v>
      </c>
      <c r="B3" s="160" t="s">
        <v>281</v>
      </c>
      <c r="C3" s="161"/>
      <c r="D3" s="161"/>
      <c r="E3" s="161"/>
      <c r="F3" s="161"/>
      <c r="G3" s="161"/>
      <c r="H3" s="161"/>
      <c r="I3" s="161"/>
      <c r="J3" s="161"/>
      <c r="K3" s="162"/>
    </row>
    <row r="4" ht="408.75" customHeight="1" outlineLevel="1">
      <c r="A4" s="163" t="s">
        <v>282</v>
      </c>
      <c r="B4" s="164" t="s">
        <v>283</v>
      </c>
      <c r="C4" s="161"/>
      <c r="D4" s="161"/>
      <c r="E4" s="161"/>
      <c r="F4" s="161"/>
      <c r="G4" s="161"/>
      <c r="H4" s="161"/>
      <c r="I4" s="161"/>
      <c r="J4" s="161"/>
      <c r="K4" s="162"/>
    </row>
    <row r="5" ht="408.75" customHeight="1" outlineLevel="1">
      <c r="A5" s="163" t="s">
        <v>284</v>
      </c>
      <c r="B5" s="164" t="s">
        <v>285</v>
      </c>
      <c r="C5" s="161"/>
      <c r="D5" s="161"/>
      <c r="E5" s="161"/>
      <c r="F5" s="161"/>
      <c r="G5" s="161"/>
      <c r="H5" s="161"/>
      <c r="I5" s="161"/>
      <c r="J5" s="161"/>
      <c r="K5" s="162"/>
    </row>
    <row r="6" ht="408.75" customHeight="1" outlineLevel="1">
      <c r="A6" s="163" t="s">
        <v>286</v>
      </c>
      <c r="B6" s="164" t="s">
        <v>287</v>
      </c>
      <c r="C6" s="161"/>
      <c r="D6" s="161"/>
      <c r="E6" s="161"/>
      <c r="F6" s="161"/>
      <c r="G6" s="161"/>
      <c r="H6" s="161"/>
      <c r="I6" s="161"/>
      <c r="J6" s="161"/>
      <c r="K6" s="162"/>
    </row>
    <row r="7" ht="408.75" customHeight="1" outlineLevel="1">
      <c r="A7" s="163" t="s">
        <v>288</v>
      </c>
      <c r="B7" s="164" t="s">
        <v>289</v>
      </c>
      <c r="C7" s="161"/>
      <c r="D7" s="161"/>
      <c r="E7" s="161"/>
      <c r="F7" s="161"/>
      <c r="G7" s="161"/>
      <c r="H7" s="161"/>
      <c r="I7" s="161"/>
      <c r="J7" s="161"/>
      <c r="K7" s="162"/>
    </row>
    <row r="8" ht="408.75" customHeight="1" outlineLevel="1">
      <c r="A8" s="163" t="s">
        <v>290</v>
      </c>
      <c r="B8" s="164" t="s">
        <v>291</v>
      </c>
      <c r="C8" s="161"/>
      <c r="D8" s="161"/>
      <c r="E8" s="161"/>
      <c r="F8" s="161"/>
      <c r="G8" s="161"/>
      <c r="H8" s="161"/>
      <c r="I8" s="161"/>
      <c r="J8" s="161"/>
      <c r="K8" s="162"/>
    </row>
    <row r="9" ht="408.75" customHeight="1" outlineLevel="1">
      <c r="A9" s="163" t="s">
        <v>292</v>
      </c>
      <c r="B9" s="164" t="s">
        <v>293</v>
      </c>
      <c r="C9" s="161"/>
      <c r="D9" s="161"/>
      <c r="E9" s="161"/>
      <c r="F9" s="161"/>
      <c r="G9" s="161"/>
      <c r="H9" s="161"/>
      <c r="I9" s="161"/>
      <c r="J9" s="161"/>
      <c r="K9" s="162"/>
    </row>
    <row r="10" ht="408.75" customHeight="1" outlineLevel="1">
      <c r="A10" s="163" t="s">
        <v>294</v>
      </c>
      <c r="B10" s="164" t="s">
        <v>295</v>
      </c>
      <c r="C10" s="161"/>
      <c r="D10" s="161"/>
      <c r="E10" s="161"/>
      <c r="F10" s="161"/>
      <c r="G10" s="161"/>
      <c r="H10" s="161"/>
      <c r="I10" s="161"/>
      <c r="J10" s="161"/>
      <c r="K10" s="162"/>
    </row>
    <row r="11" ht="408.75" customHeight="1" outlineLevel="1">
      <c r="A11" s="163" t="s">
        <v>296</v>
      </c>
      <c r="B11" s="164" t="s">
        <v>297</v>
      </c>
      <c r="C11" s="161"/>
      <c r="D11" s="161"/>
      <c r="E11" s="161"/>
      <c r="F11" s="161"/>
      <c r="G11" s="161"/>
      <c r="H11" s="161"/>
      <c r="I11" s="161"/>
      <c r="J11" s="161"/>
      <c r="K11" s="162"/>
    </row>
    <row r="12" ht="34.5" customHeight="1" outlineLevel="1">
      <c r="A12" s="165"/>
      <c r="B12" s="166" t="s">
        <v>298</v>
      </c>
      <c r="C12" s="166"/>
      <c r="D12" s="166"/>
      <c r="E12" s="166"/>
      <c r="F12" s="166"/>
      <c r="G12" s="166"/>
      <c r="H12" s="166"/>
      <c r="I12" s="166"/>
      <c r="J12" s="166"/>
      <c r="K12" s="167"/>
    </row>
    <row r="13" ht="15.75" customHeight="1"/>
    <row r="14" ht="30.0" customHeight="1">
      <c r="A14" s="168" t="s">
        <v>299</v>
      </c>
      <c r="B14" s="169"/>
    </row>
    <row r="15" ht="30.0" customHeight="1" outlineLevel="1">
      <c r="A15" s="170" t="s">
        <v>300</v>
      </c>
      <c r="B15" s="170" t="s">
        <v>301</v>
      </c>
    </row>
    <row r="16" ht="30.0" customHeight="1" outlineLevel="1">
      <c r="A16" s="171">
        <v>1.0</v>
      </c>
      <c r="B16" s="172">
        <v>5.0E-4</v>
      </c>
    </row>
    <row r="17" ht="30.0" customHeight="1" outlineLevel="1">
      <c r="A17" s="173">
        <v>2.0</v>
      </c>
      <c r="B17" s="174">
        <v>-0.0342</v>
      </c>
    </row>
    <row r="18" ht="30.0" customHeight="1" outlineLevel="1">
      <c r="A18" s="175">
        <v>3.0</v>
      </c>
      <c r="B18" s="176">
        <v>1.025</v>
      </c>
    </row>
    <row r="19" ht="15.75" customHeight="1"/>
    <row r="20" ht="30.0" customHeight="1">
      <c r="A20" s="177" t="s">
        <v>302</v>
      </c>
      <c r="B20" s="161"/>
      <c r="C20" s="161"/>
      <c r="D20" s="161"/>
      <c r="E20" s="161"/>
      <c r="F20" s="161"/>
      <c r="G20" s="161"/>
      <c r="H20" s="161"/>
      <c r="I20" s="161"/>
      <c r="J20" s="161"/>
      <c r="K20" s="162"/>
    </row>
    <row r="21" ht="30.0" customHeight="1" outlineLevel="1">
      <c r="A21" s="170"/>
      <c r="B21" s="170" t="s">
        <v>22</v>
      </c>
      <c r="C21" s="170" t="s">
        <v>23</v>
      </c>
      <c r="D21" s="170" t="s">
        <v>24</v>
      </c>
      <c r="E21" s="170" t="s">
        <v>25</v>
      </c>
      <c r="F21" s="170" t="s">
        <v>26</v>
      </c>
      <c r="G21" s="170" t="s">
        <v>27</v>
      </c>
      <c r="H21" s="170" t="s">
        <v>28</v>
      </c>
      <c r="I21" s="170" t="s">
        <v>29</v>
      </c>
      <c r="J21" s="170" t="s">
        <v>30</v>
      </c>
      <c r="K21" s="170" t="s">
        <v>31</v>
      </c>
    </row>
    <row r="22" ht="30.0" customHeight="1" outlineLevel="1">
      <c r="A22" s="171" t="s">
        <v>38</v>
      </c>
      <c r="B22" s="178">
        <v>1.0</v>
      </c>
      <c r="C22" s="178">
        <v>0.955</v>
      </c>
      <c r="D22" s="178">
        <v>0.922</v>
      </c>
      <c r="E22" s="178">
        <v>0.892</v>
      </c>
      <c r="F22" s="178">
        <v>0.863</v>
      </c>
      <c r="G22" s="178">
        <v>0.837</v>
      </c>
      <c r="H22" s="178">
        <v>0.811</v>
      </c>
      <c r="I22" s="178">
        <v>0.786</v>
      </c>
      <c r="J22" s="178">
        <v>0.762</v>
      </c>
      <c r="K22" s="178">
        <v>0.739</v>
      </c>
    </row>
    <row r="23" ht="30.0" customHeight="1" outlineLevel="1">
      <c r="A23" s="179" t="s">
        <v>39</v>
      </c>
      <c r="B23" s="180">
        <v>0.978</v>
      </c>
      <c r="C23" s="180">
        <v>0.939</v>
      </c>
      <c r="D23" s="180">
        <v>0.907</v>
      </c>
      <c r="E23" s="180">
        <v>0.878</v>
      </c>
      <c r="F23" s="180">
        <v>0.85</v>
      </c>
      <c r="G23" s="180">
        <v>0.824</v>
      </c>
      <c r="H23" s="180">
        <v>0.799</v>
      </c>
      <c r="I23" s="180">
        <v>0.774</v>
      </c>
      <c r="J23" s="180">
        <v>0.751</v>
      </c>
      <c r="K23" s="180">
        <v>0.723</v>
      </c>
    </row>
    <row r="24" ht="30.0" customHeight="1" outlineLevel="1">
      <c r="A24" s="179" t="s">
        <v>40</v>
      </c>
      <c r="B24" s="180">
        <v>0.955</v>
      </c>
      <c r="C24" s="180">
        <v>0.922</v>
      </c>
      <c r="D24" s="180">
        <v>0.892</v>
      </c>
      <c r="E24" s="180">
        <v>0.863</v>
      </c>
      <c r="F24" s="180">
        <v>0.837</v>
      </c>
      <c r="G24" s="180">
        <v>0.811</v>
      </c>
      <c r="H24" s="180">
        <v>0.786</v>
      </c>
      <c r="I24" s="180">
        <v>0.762</v>
      </c>
      <c r="J24" s="180">
        <v>0.739</v>
      </c>
      <c r="K24" s="180">
        <v>0.707</v>
      </c>
    </row>
    <row r="25" ht="30.0" customHeight="1" outlineLevel="1">
      <c r="A25" s="179" t="s">
        <v>41</v>
      </c>
      <c r="B25" s="180">
        <v>0.939</v>
      </c>
      <c r="C25" s="180">
        <v>0.907</v>
      </c>
      <c r="D25" s="180">
        <v>0.878</v>
      </c>
      <c r="E25" s="180">
        <v>0.85</v>
      </c>
      <c r="F25" s="180">
        <v>0.824</v>
      </c>
      <c r="G25" s="180">
        <v>0.799</v>
      </c>
      <c r="H25" s="180">
        <v>0.774</v>
      </c>
      <c r="I25" s="180">
        <v>0.751</v>
      </c>
      <c r="J25" s="180">
        <v>0.723</v>
      </c>
      <c r="K25" s="180">
        <v>0.694</v>
      </c>
    </row>
    <row r="26" ht="30.0" customHeight="1" outlineLevel="1">
      <c r="A26" s="179" t="s">
        <v>42</v>
      </c>
      <c r="B26" s="180">
        <v>0.922</v>
      </c>
      <c r="C26" s="180">
        <v>0.892</v>
      </c>
      <c r="D26" s="180">
        <v>0.863</v>
      </c>
      <c r="E26" s="180">
        <v>0.837</v>
      </c>
      <c r="F26" s="180">
        <v>0.811</v>
      </c>
      <c r="G26" s="180">
        <v>0.786</v>
      </c>
      <c r="H26" s="180">
        <v>0.762</v>
      </c>
      <c r="I26" s="180">
        <v>0.739</v>
      </c>
      <c r="J26" s="180">
        <v>0.707</v>
      </c>
      <c r="K26" s="180">
        <v>0.68</v>
      </c>
    </row>
    <row r="27" ht="30.0" customHeight="1" outlineLevel="1">
      <c r="A27" s="179" t="s">
        <v>43</v>
      </c>
      <c r="B27" s="180">
        <v>0.907</v>
      </c>
      <c r="C27" s="180">
        <v>0.878</v>
      </c>
      <c r="D27" s="180">
        <v>0.85</v>
      </c>
      <c r="E27" s="180">
        <v>0.824</v>
      </c>
      <c r="F27" s="180">
        <v>0.799</v>
      </c>
      <c r="G27" s="180">
        <v>0.774</v>
      </c>
      <c r="H27" s="180">
        <v>0.751</v>
      </c>
      <c r="I27" s="180">
        <v>0.723</v>
      </c>
      <c r="J27" s="180">
        <v>0.694</v>
      </c>
      <c r="K27" s="180">
        <v>0.667</v>
      </c>
    </row>
    <row r="28" ht="30.0" customHeight="1" outlineLevel="1">
      <c r="A28" s="179" t="s">
        <v>44</v>
      </c>
      <c r="B28" s="180">
        <v>0.892</v>
      </c>
      <c r="C28" s="180">
        <v>0.863</v>
      </c>
      <c r="D28" s="180">
        <v>0.837</v>
      </c>
      <c r="E28" s="180">
        <v>0.811</v>
      </c>
      <c r="F28" s="180">
        <v>0.786</v>
      </c>
      <c r="G28" s="180">
        <v>0.762</v>
      </c>
      <c r="H28" s="180">
        <v>0.739</v>
      </c>
      <c r="I28" s="180">
        <v>0.707</v>
      </c>
      <c r="J28" s="180">
        <v>0.68</v>
      </c>
      <c r="K28" s="180">
        <v>0.653</v>
      </c>
    </row>
    <row r="29" ht="30.0" customHeight="1" outlineLevel="1">
      <c r="A29" s="175" t="s">
        <v>45</v>
      </c>
      <c r="B29" s="181">
        <v>0.878</v>
      </c>
      <c r="C29" s="181">
        <v>0.85</v>
      </c>
      <c r="D29" s="181">
        <v>0.824</v>
      </c>
      <c r="E29" s="181">
        <v>0.799</v>
      </c>
      <c r="F29" s="181">
        <v>0.774</v>
      </c>
      <c r="G29" s="181">
        <v>0.751</v>
      </c>
      <c r="H29" s="181">
        <v>0.723</v>
      </c>
      <c r="I29" s="181">
        <v>0.694</v>
      </c>
      <c r="J29" s="181">
        <v>0.667</v>
      </c>
      <c r="K29" s="181">
        <v>0.64</v>
      </c>
    </row>
    <row r="30" ht="15.75" customHeight="1"/>
    <row r="31" ht="15.75" customHeight="1">
      <c r="A31" s="182" t="s">
        <v>303</v>
      </c>
      <c r="B31" s="183" t="s">
        <v>304</v>
      </c>
      <c r="C31" s="184" t="s">
        <v>305</v>
      </c>
      <c r="D31" s="184" t="s">
        <v>306</v>
      </c>
      <c r="E31" s="184" t="s">
        <v>307</v>
      </c>
      <c r="F31" s="184" t="s">
        <v>308</v>
      </c>
      <c r="G31" s="184" t="s">
        <v>309</v>
      </c>
      <c r="H31" s="184" t="s">
        <v>310</v>
      </c>
      <c r="I31" s="184" t="s">
        <v>311</v>
      </c>
      <c r="J31" s="184" t="s">
        <v>312</v>
      </c>
      <c r="K31" s="184" t="s">
        <v>313</v>
      </c>
      <c r="L31" s="184" t="s">
        <v>314</v>
      </c>
      <c r="M31" s="184" t="s">
        <v>315</v>
      </c>
      <c r="N31" s="184" t="s">
        <v>316</v>
      </c>
      <c r="O31" s="184" t="s">
        <v>317</v>
      </c>
      <c r="P31" s="185" t="s">
        <v>318</v>
      </c>
      <c r="Q31" s="185" t="s">
        <v>319</v>
      </c>
    </row>
    <row r="32" ht="15.75" customHeight="1">
      <c r="A32" s="182" t="s">
        <v>320</v>
      </c>
      <c r="B32" s="186" t="s">
        <v>321</v>
      </c>
      <c r="C32" s="186" t="s">
        <v>322</v>
      </c>
      <c r="D32" s="186" t="s">
        <v>323</v>
      </c>
      <c r="E32" s="186" t="s">
        <v>324</v>
      </c>
      <c r="F32" s="186" t="s">
        <v>325</v>
      </c>
      <c r="G32" s="186" t="s">
        <v>326</v>
      </c>
      <c r="H32" s="186" t="s">
        <v>325</v>
      </c>
      <c r="I32" s="186" t="s">
        <v>326</v>
      </c>
      <c r="J32" s="186" t="s">
        <v>327</v>
      </c>
      <c r="K32" s="186" t="s">
        <v>328</v>
      </c>
      <c r="L32" s="186" t="s">
        <v>329</v>
      </c>
      <c r="M32" s="186" t="s">
        <v>330</v>
      </c>
      <c r="N32" s="186" t="s">
        <v>331</v>
      </c>
      <c r="O32" s="186" t="s">
        <v>332</v>
      </c>
      <c r="P32" s="186" t="s">
        <v>332</v>
      </c>
      <c r="Q32" s="186" t="s">
        <v>333</v>
      </c>
    </row>
    <row r="33" ht="15.75" customHeight="1">
      <c r="B33" s="186" t="s">
        <v>334</v>
      </c>
      <c r="C33" s="186" t="s">
        <v>335</v>
      </c>
      <c r="D33" s="186" t="s">
        <v>336</v>
      </c>
      <c r="E33" s="186" t="s">
        <v>337</v>
      </c>
      <c r="F33" s="186" t="s">
        <v>338</v>
      </c>
      <c r="G33" s="186" t="s">
        <v>339</v>
      </c>
      <c r="H33" s="186" t="s">
        <v>338</v>
      </c>
      <c r="I33" s="186" t="s">
        <v>339</v>
      </c>
      <c r="J33" s="186" t="s">
        <v>340</v>
      </c>
      <c r="K33" s="186" t="s">
        <v>341</v>
      </c>
      <c r="L33" s="186" t="s">
        <v>342</v>
      </c>
      <c r="M33" s="186" t="s">
        <v>343</v>
      </c>
      <c r="N33" s="186" t="s">
        <v>344</v>
      </c>
      <c r="O33" s="186" t="s">
        <v>345</v>
      </c>
      <c r="P33" s="186" t="s">
        <v>345</v>
      </c>
      <c r="Q33" s="186" t="s">
        <v>346</v>
      </c>
    </row>
    <row r="34" ht="15.75" customHeight="1">
      <c r="B34" s="186" t="s">
        <v>347</v>
      </c>
      <c r="C34" s="186" t="s">
        <v>348</v>
      </c>
      <c r="D34" s="186" t="s">
        <v>349</v>
      </c>
      <c r="E34" s="186" t="s">
        <v>350</v>
      </c>
      <c r="F34" s="186" t="s">
        <v>351</v>
      </c>
      <c r="G34" s="186" t="s">
        <v>352</v>
      </c>
      <c r="H34" s="186" t="s">
        <v>351</v>
      </c>
      <c r="I34" s="186" t="s">
        <v>352</v>
      </c>
      <c r="J34" s="186" t="s">
        <v>353</v>
      </c>
      <c r="K34" s="186" t="s">
        <v>354</v>
      </c>
      <c r="L34" s="186" t="s">
        <v>355</v>
      </c>
      <c r="M34" s="186" t="s">
        <v>356</v>
      </c>
      <c r="N34" s="186" t="s">
        <v>357</v>
      </c>
      <c r="O34" s="186" t="s">
        <v>358</v>
      </c>
      <c r="P34" s="186" t="s">
        <v>358</v>
      </c>
      <c r="Q34" s="186" t="s">
        <v>359</v>
      </c>
    </row>
    <row r="35" ht="15.75" customHeight="1">
      <c r="B35" s="186" t="s">
        <v>360</v>
      </c>
      <c r="C35" s="186" t="s">
        <v>361</v>
      </c>
      <c r="D35" s="186" t="s">
        <v>362</v>
      </c>
      <c r="E35" s="186" t="s">
        <v>363</v>
      </c>
      <c r="F35" s="186" t="s">
        <v>364</v>
      </c>
      <c r="G35" s="186" t="s">
        <v>365</v>
      </c>
      <c r="H35" s="186" t="s">
        <v>364</v>
      </c>
      <c r="I35" s="186" t="s">
        <v>365</v>
      </c>
      <c r="J35" s="186" t="s">
        <v>366</v>
      </c>
      <c r="K35" s="186" t="s">
        <v>367</v>
      </c>
      <c r="L35" s="186" t="s">
        <v>368</v>
      </c>
      <c r="M35" s="186" t="s">
        <v>369</v>
      </c>
      <c r="N35" s="186" t="s">
        <v>332</v>
      </c>
      <c r="O35" s="186" t="s">
        <v>370</v>
      </c>
      <c r="P35" s="186" t="s">
        <v>371</v>
      </c>
      <c r="Q35" s="186" t="s">
        <v>372</v>
      </c>
    </row>
    <row r="36" ht="15.75" customHeight="1">
      <c r="B36" s="186" t="s">
        <v>373</v>
      </c>
      <c r="C36" s="186" t="s">
        <v>374</v>
      </c>
      <c r="D36" s="186" t="s">
        <v>375</v>
      </c>
      <c r="E36" s="186" t="s">
        <v>376</v>
      </c>
      <c r="F36" s="186" t="s">
        <v>377</v>
      </c>
      <c r="G36" s="186" t="s">
        <v>378</v>
      </c>
      <c r="H36" s="186" t="s">
        <v>377</v>
      </c>
      <c r="I36" s="186" t="s">
        <v>378</v>
      </c>
      <c r="J36" s="186" t="s">
        <v>379</v>
      </c>
      <c r="K36" s="186" t="s">
        <v>380</v>
      </c>
      <c r="L36" s="186" t="s">
        <v>381</v>
      </c>
      <c r="M36" s="186" t="s">
        <v>382</v>
      </c>
      <c r="N36" s="186" t="s">
        <v>383</v>
      </c>
      <c r="O36" s="186" t="s">
        <v>384</v>
      </c>
      <c r="P36" s="186" t="s">
        <v>385</v>
      </c>
      <c r="Q36" s="186" t="s">
        <v>386</v>
      </c>
    </row>
    <row r="37" ht="15.75" customHeight="1">
      <c r="B37" s="186" t="s">
        <v>387</v>
      </c>
      <c r="C37" s="186" t="s">
        <v>388</v>
      </c>
      <c r="D37" s="186" t="s">
        <v>389</v>
      </c>
      <c r="E37" s="186" t="s">
        <v>390</v>
      </c>
      <c r="F37" s="186" t="s">
        <v>391</v>
      </c>
      <c r="G37" s="186" t="s">
        <v>392</v>
      </c>
      <c r="H37" s="186" t="s">
        <v>391</v>
      </c>
      <c r="I37" s="186" t="s">
        <v>392</v>
      </c>
      <c r="J37" s="186" t="s">
        <v>393</v>
      </c>
      <c r="K37" s="186" t="s">
        <v>394</v>
      </c>
      <c r="L37" s="186" t="s">
        <v>395</v>
      </c>
      <c r="M37" s="186" t="s">
        <v>396</v>
      </c>
      <c r="N37" s="186"/>
      <c r="O37" s="186" t="s">
        <v>397</v>
      </c>
      <c r="P37" s="186" t="s">
        <v>398</v>
      </c>
      <c r="Q37" s="186" t="s">
        <v>399</v>
      </c>
    </row>
    <row r="38" ht="15.75" customHeight="1">
      <c r="C38" s="186" t="s">
        <v>400</v>
      </c>
      <c r="D38" s="186" t="s">
        <v>401</v>
      </c>
      <c r="E38" s="186" t="s">
        <v>402</v>
      </c>
      <c r="F38" s="186" t="s">
        <v>403</v>
      </c>
      <c r="G38" s="186" t="s">
        <v>404</v>
      </c>
      <c r="H38" s="186" t="s">
        <v>403</v>
      </c>
      <c r="I38" s="186" t="s">
        <v>404</v>
      </c>
      <c r="J38" s="186" t="s">
        <v>405</v>
      </c>
      <c r="K38" s="186" t="s">
        <v>406</v>
      </c>
      <c r="L38" s="186" t="s">
        <v>407</v>
      </c>
      <c r="N38" s="186"/>
      <c r="O38" s="186" t="s">
        <v>408</v>
      </c>
      <c r="P38" s="186" t="s">
        <v>409</v>
      </c>
      <c r="Q38" s="186" t="s">
        <v>410</v>
      </c>
    </row>
    <row r="39" ht="15.75" customHeight="1">
      <c r="C39" s="186" t="s">
        <v>411</v>
      </c>
      <c r="D39" s="186" t="s">
        <v>412</v>
      </c>
      <c r="E39" s="186" t="s">
        <v>413</v>
      </c>
      <c r="G39" s="186" t="s">
        <v>414</v>
      </c>
      <c r="H39" s="186" t="s">
        <v>415</v>
      </c>
      <c r="I39" s="186" t="s">
        <v>414</v>
      </c>
      <c r="J39" s="186" t="s">
        <v>416</v>
      </c>
      <c r="K39" s="186" t="s">
        <v>417</v>
      </c>
      <c r="L39" s="186" t="s">
        <v>407</v>
      </c>
      <c r="N39" s="186"/>
      <c r="O39" s="186" t="s">
        <v>385</v>
      </c>
      <c r="P39" s="186" t="s">
        <v>418</v>
      </c>
      <c r="Q39" s="186" t="s">
        <v>419</v>
      </c>
    </row>
    <row r="40" ht="15.75" customHeight="1">
      <c r="C40" s="186" t="s">
        <v>420</v>
      </c>
      <c r="D40" s="186" t="s">
        <v>371</v>
      </c>
      <c r="E40" s="186" t="s">
        <v>349</v>
      </c>
      <c r="G40" s="186" t="s">
        <v>421</v>
      </c>
      <c r="H40" s="186" t="s">
        <v>366</v>
      </c>
      <c r="I40" s="186" t="s">
        <v>421</v>
      </c>
      <c r="J40" s="186" t="s">
        <v>341</v>
      </c>
      <c r="K40" s="186" t="s">
        <v>422</v>
      </c>
      <c r="L40" s="186"/>
      <c r="N40" s="186"/>
      <c r="O40" s="186" t="s">
        <v>423</v>
      </c>
      <c r="P40" s="186"/>
      <c r="Q40" s="186" t="s">
        <v>424</v>
      </c>
    </row>
    <row r="41" ht="15.75" customHeight="1">
      <c r="C41" s="186" t="s">
        <v>425</v>
      </c>
      <c r="D41" s="186" t="s">
        <v>426</v>
      </c>
      <c r="H41" s="186" t="s">
        <v>427</v>
      </c>
      <c r="I41" s="186" t="s">
        <v>428</v>
      </c>
      <c r="J41" s="186" t="s">
        <v>354</v>
      </c>
      <c r="K41" s="186" t="s">
        <v>415</v>
      </c>
      <c r="L41" s="186"/>
      <c r="N41" s="186"/>
      <c r="O41" s="186" t="s">
        <v>418</v>
      </c>
      <c r="P41" s="186"/>
    </row>
    <row r="42" ht="15.75" customHeight="1">
      <c r="C42" s="186" t="s">
        <v>323</v>
      </c>
      <c r="G42" s="117"/>
      <c r="H42" s="186" t="s">
        <v>429</v>
      </c>
      <c r="I42" s="186" t="s">
        <v>380</v>
      </c>
      <c r="J42" s="186" t="s">
        <v>430</v>
      </c>
      <c r="K42" s="186"/>
      <c r="N42" s="186"/>
      <c r="O42" s="186" t="s">
        <v>431</v>
      </c>
    </row>
    <row r="43" ht="15.75" customHeight="1">
      <c r="C43" s="186" t="s">
        <v>432</v>
      </c>
      <c r="G43" s="117"/>
      <c r="H43" s="186" t="s">
        <v>433</v>
      </c>
      <c r="I43" s="186" t="s">
        <v>394</v>
      </c>
      <c r="J43" s="186" t="s">
        <v>330</v>
      </c>
      <c r="K43" s="186"/>
      <c r="N43" s="186"/>
      <c r="O43" s="186" t="s">
        <v>434</v>
      </c>
    </row>
    <row r="44" ht="15.75" customHeight="1">
      <c r="C44" s="186" t="s">
        <v>435</v>
      </c>
      <c r="G44" s="117"/>
      <c r="H44" s="186" t="s">
        <v>427</v>
      </c>
      <c r="I44" s="186" t="s">
        <v>406</v>
      </c>
      <c r="J44" s="186" t="s">
        <v>327</v>
      </c>
      <c r="K44" s="186"/>
    </row>
    <row r="45" ht="15.75" customHeight="1">
      <c r="C45" s="186" t="s">
        <v>436</v>
      </c>
      <c r="G45" s="117"/>
      <c r="H45" s="186" t="s">
        <v>437</v>
      </c>
      <c r="I45" s="186" t="s">
        <v>438</v>
      </c>
      <c r="J45" s="186" t="s">
        <v>340</v>
      </c>
      <c r="K45" s="186"/>
    </row>
    <row r="46" ht="15.75" customHeight="1">
      <c r="C46" s="186" t="s">
        <v>402</v>
      </c>
      <c r="G46" s="117"/>
      <c r="H46" s="186"/>
      <c r="I46" s="186" t="s">
        <v>439</v>
      </c>
      <c r="J46" s="186" t="s">
        <v>366</v>
      </c>
    </row>
    <row r="47" ht="15.75" customHeight="1">
      <c r="C47" s="186" t="s">
        <v>413</v>
      </c>
      <c r="G47" s="186"/>
      <c r="H47" s="186"/>
      <c r="I47" s="186" t="s">
        <v>440</v>
      </c>
    </row>
    <row r="48" ht="15.75" customHeight="1">
      <c r="C48" s="186" t="s">
        <v>349</v>
      </c>
      <c r="G48" s="186"/>
      <c r="H48" s="186"/>
      <c r="I48" s="186" t="s">
        <v>441</v>
      </c>
    </row>
    <row r="49" ht="15.75" customHeight="1">
      <c r="C49" s="186" t="s">
        <v>362</v>
      </c>
      <c r="G49" s="186"/>
      <c r="H49" s="186"/>
      <c r="I49" s="186" t="s">
        <v>442</v>
      </c>
    </row>
    <row r="50" ht="15.75" customHeight="1">
      <c r="C50" s="186"/>
      <c r="G50" s="186"/>
      <c r="H50" s="186"/>
    </row>
    <row r="51" ht="15.75" customHeight="1">
      <c r="C51" s="186"/>
      <c r="G51" s="186"/>
      <c r="H51" s="186"/>
    </row>
    <row r="52" ht="15.75" customHeight="1">
      <c r="C52" s="186"/>
      <c r="G52" s="186"/>
      <c r="H52" s="186"/>
    </row>
    <row r="53" ht="15.75" customHeight="1">
      <c r="H53" s="186"/>
    </row>
    <row r="54" ht="15.75" customHeight="1">
      <c r="H54" s="186"/>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sheetData>
  <mergeCells count="11">
    <mergeCell ref="B9:K9"/>
    <mergeCell ref="B10:K10"/>
    <mergeCell ref="B5:K5"/>
    <mergeCell ref="B4:K4"/>
    <mergeCell ref="A20:K20"/>
    <mergeCell ref="A2:K2"/>
    <mergeCell ref="B3:K3"/>
    <mergeCell ref="B6:K6"/>
    <mergeCell ref="B7:K7"/>
    <mergeCell ref="B8:K8"/>
    <mergeCell ref="B11:K1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90909"/>
    <pageSetUpPr/>
  </sheetPr>
  <sheetViews>
    <sheetView showGridLines="0" workbookViewId="0"/>
  </sheetViews>
  <sheetFormatPr customHeight="1" defaultColWidth="12.63" defaultRowHeight="15.0"/>
  <cols>
    <col customWidth="1" min="1" max="1" width="12.38"/>
    <col customWidth="1" min="2" max="2" width="17.38"/>
    <col customWidth="1" min="3" max="3" width="30.88"/>
    <col customWidth="1" min="4" max="4" width="37.88"/>
    <col customWidth="1" min="5" max="5" width="43.63"/>
    <col customWidth="1" min="6" max="6" width="37.63"/>
    <col customWidth="1" min="7" max="7" width="46.5"/>
    <col customWidth="1" min="8" max="9" width="39.13"/>
    <col customWidth="1" min="10" max="10" width="30.88"/>
    <col customWidth="1" min="11" max="11" width="48.63"/>
    <col customWidth="1" min="12" max="34" width="30.88"/>
  </cols>
  <sheetData>
    <row r="1" ht="15.0" customHeight="1">
      <c r="B1" s="155"/>
      <c r="C1" s="155"/>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ht="15.0" customHeight="1">
      <c r="A2" s="187" t="s">
        <v>3</v>
      </c>
      <c r="B2" s="188" t="s">
        <v>443</v>
      </c>
      <c r="C2" s="189" t="s">
        <v>444</v>
      </c>
      <c r="D2" s="189" t="s">
        <v>445</v>
      </c>
      <c r="E2" s="189" t="s">
        <v>446</v>
      </c>
      <c r="F2" s="189" t="s">
        <v>447</v>
      </c>
      <c r="G2" s="189" t="s">
        <v>448</v>
      </c>
      <c r="H2" s="189" t="s">
        <v>449</v>
      </c>
      <c r="I2" s="189" t="s">
        <v>450</v>
      </c>
      <c r="J2" s="189" t="s">
        <v>451</v>
      </c>
      <c r="K2" s="189" t="s">
        <v>452</v>
      </c>
      <c r="L2" s="189" t="s">
        <v>453</v>
      </c>
      <c r="M2" s="189" t="s">
        <v>454</v>
      </c>
      <c r="N2" s="117"/>
      <c r="O2" s="117"/>
      <c r="P2" s="117"/>
      <c r="Q2" s="117"/>
      <c r="R2" s="117"/>
      <c r="S2" s="117"/>
      <c r="T2" s="117"/>
      <c r="U2" s="117"/>
      <c r="V2" s="117"/>
      <c r="W2" s="117"/>
      <c r="X2" s="117"/>
      <c r="Y2" s="117"/>
      <c r="Z2" s="117"/>
      <c r="AA2" s="117"/>
      <c r="AB2" s="117"/>
      <c r="AC2" s="117"/>
      <c r="AD2" s="117"/>
      <c r="AE2" s="117"/>
      <c r="AF2" s="117"/>
      <c r="AG2" s="117"/>
    </row>
    <row r="3" ht="15.75" customHeight="1">
      <c r="A3" s="190" t="str">
        <f>WELCOME!F5</f>
        <v>4/14/2019</v>
      </c>
      <c r="B3" s="191">
        <v>1.0</v>
      </c>
      <c r="C3" s="191" t="s">
        <v>455</v>
      </c>
      <c r="D3" s="192" t="s">
        <v>456</v>
      </c>
      <c r="E3" s="192" t="s">
        <v>457</v>
      </c>
      <c r="F3" s="192" t="s">
        <v>458</v>
      </c>
      <c r="G3" s="192" t="s">
        <v>459</v>
      </c>
      <c r="H3" s="192" t="s">
        <v>457</v>
      </c>
      <c r="I3" s="192" t="s">
        <v>460</v>
      </c>
      <c r="J3" s="191" t="s">
        <v>461</v>
      </c>
      <c r="K3" s="191" t="s">
        <v>462</v>
      </c>
      <c r="L3" s="191" t="s">
        <v>463</v>
      </c>
      <c r="M3" s="192" t="s">
        <v>464</v>
      </c>
      <c r="N3" s="117"/>
      <c r="O3" s="117"/>
      <c r="P3" s="117"/>
      <c r="Q3" s="117"/>
      <c r="R3" s="117"/>
      <c r="S3" s="117"/>
      <c r="T3" s="117"/>
      <c r="U3" s="117"/>
      <c r="V3" s="117"/>
      <c r="W3" s="117"/>
      <c r="X3" s="117"/>
      <c r="Y3" s="117"/>
      <c r="Z3" s="117"/>
      <c r="AA3" s="117"/>
      <c r="AB3" s="117"/>
      <c r="AC3" s="117"/>
      <c r="AD3" s="117"/>
      <c r="AE3" s="117"/>
      <c r="AF3" s="117"/>
      <c r="AG3" s="117"/>
    </row>
    <row r="4" ht="15.75" customHeight="1">
      <c r="A4" s="190" t="str">
        <f t="shared" ref="A4:A54" si="1">A3+7</f>
        <v>4/21/2019</v>
      </c>
      <c r="B4" s="191">
        <v>2.0</v>
      </c>
      <c r="C4" s="191" t="s">
        <v>465</v>
      </c>
      <c r="D4" s="192" t="s">
        <v>466</v>
      </c>
      <c r="E4" s="192" t="s">
        <v>467</v>
      </c>
      <c r="F4" s="192" t="s">
        <v>468</v>
      </c>
      <c r="G4" s="192" t="s">
        <v>469</v>
      </c>
      <c r="H4" s="192" t="s">
        <v>470</v>
      </c>
      <c r="I4" s="192" t="s">
        <v>460</v>
      </c>
      <c r="J4" s="191" t="s">
        <v>471</v>
      </c>
      <c r="K4" s="191" t="s">
        <v>462</v>
      </c>
      <c r="L4" s="191" t="s">
        <v>463</v>
      </c>
      <c r="M4" s="192" t="s">
        <v>464</v>
      </c>
      <c r="N4" s="117"/>
      <c r="O4" s="117"/>
      <c r="P4" s="117"/>
      <c r="Q4" s="117"/>
      <c r="R4" s="117"/>
      <c r="S4" s="117"/>
      <c r="T4" s="117"/>
      <c r="U4" s="117"/>
      <c r="V4" s="117"/>
      <c r="W4" s="117"/>
      <c r="X4" s="117"/>
      <c r="Y4" s="117"/>
      <c r="Z4" s="117"/>
      <c r="AA4" s="117"/>
      <c r="AB4" s="117"/>
      <c r="AC4" s="117"/>
      <c r="AD4" s="117"/>
      <c r="AE4" s="117"/>
      <c r="AF4" s="117"/>
      <c r="AG4" s="117"/>
    </row>
    <row r="5" ht="15.75" customHeight="1">
      <c r="A5" s="190" t="str">
        <f t="shared" si="1"/>
        <v>4/28/2019</v>
      </c>
      <c r="B5" s="191">
        <v>3.0</v>
      </c>
      <c r="C5" s="191" t="s">
        <v>465</v>
      </c>
      <c r="D5" s="192" t="s">
        <v>472</v>
      </c>
      <c r="E5" s="192" t="s">
        <v>467</v>
      </c>
      <c r="F5" s="192" t="s">
        <v>468</v>
      </c>
      <c r="G5" s="192" t="s">
        <v>473</v>
      </c>
      <c r="H5" s="192" t="s">
        <v>467</v>
      </c>
      <c r="I5" s="192" t="s">
        <v>460</v>
      </c>
      <c r="J5" s="191" t="s">
        <v>474</v>
      </c>
      <c r="K5" s="191" t="s">
        <v>475</v>
      </c>
      <c r="L5" s="191" t="s">
        <v>476</v>
      </c>
      <c r="M5" s="192" t="s">
        <v>464</v>
      </c>
      <c r="N5" s="117"/>
      <c r="O5" s="117"/>
      <c r="P5" s="117"/>
      <c r="Q5" s="117"/>
      <c r="R5" s="117"/>
      <c r="S5" s="117"/>
      <c r="T5" s="117"/>
      <c r="U5" s="117"/>
      <c r="V5" s="117"/>
      <c r="W5" s="117"/>
      <c r="X5" s="117"/>
      <c r="Y5" s="117"/>
      <c r="Z5" s="117"/>
      <c r="AA5" s="117"/>
      <c r="AB5" s="117"/>
      <c r="AC5" s="117"/>
      <c r="AD5" s="117"/>
      <c r="AE5" s="117"/>
      <c r="AF5" s="117"/>
      <c r="AG5" s="117"/>
    </row>
    <row r="6" ht="15.75" customHeight="1">
      <c r="A6" s="190" t="str">
        <f t="shared" si="1"/>
        <v>5/5/2019</v>
      </c>
      <c r="B6" s="191">
        <v>4.0</v>
      </c>
      <c r="C6" s="191" t="s">
        <v>465</v>
      </c>
      <c r="D6" s="192" t="s">
        <v>472</v>
      </c>
      <c r="E6" s="192" t="s">
        <v>467</v>
      </c>
      <c r="F6" s="192" t="s">
        <v>468</v>
      </c>
      <c r="G6" s="192" t="s">
        <v>477</v>
      </c>
      <c r="H6" s="192" t="s">
        <v>467</v>
      </c>
      <c r="I6" s="192" t="s">
        <v>460</v>
      </c>
      <c r="J6" s="191" t="s">
        <v>474</v>
      </c>
      <c r="K6" s="191" t="s">
        <v>475</v>
      </c>
      <c r="L6" s="191" t="s">
        <v>476</v>
      </c>
      <c r="M6" s="192" t="s">
        <v>478</v>
      </c>
      <c r="N6" s="117"/>
      <c r="O6" s="117"/>
      <c r="P6" s="117"/>
      <c r="Q6" s="117"/>
      <c r="R6" s="117"/>
      <c r="S6" s="117"/>
      <c r="T6" s="117"/>
      <c r="U6" s="117"/>
      <c r="V6" s="117"/>
      <c r="W6" s="117"/>
      <c r="X6" s="117"/>
      <c r="Y6" s="117"/>
      <c r="Z6" s="117"/>
      <c r="AA6" s="117"/>
      <c r="AB6" s="117"/>
      <c r="AC6" s="117"/>
      <c r="AD6" s="117"/>
      <c r="AE6" s="117"/>
      <c r="AF6" s="117"/>
      <c r="AG6" s="117"/>
    </row>
    <row r="7" ht="15.75" customHeight="1">
      <c r="A7" s="190" t="str">
        <f t="shared" si="1"/>
        <v>5/12/2019</v>
      </c>
      <c r="B7" s="191">
        <v>5.0</v>
      </c>
      <c r="C7" s="191" t="s">
        <v>465</v>
      </c>
      <c r="D7" s="192" t="s">
        <v>479</v>
      </c>
      <c r="E7" s="192" t="s">
        <v>467</v>
      </c>
      <c r="F7" s="192" t="s">
        <v>468</v>
      </c>
      <c r="G7" s="192" t="s">
        <v>477</v>
      </c>
      <c r="H7" s="192" t="s">
        <v>467</v>
      </c>
      <c r="I7" s="192" t="s">
        <v>460</v>
      </c>
      <c r="J7" s="191" t="s">
        <v>474</v>
      </c>
      <c r="K7" s="191" t="s">
        <v>475</v>
      </c>
      <c r="L7" s="191" t="s">
        <v>476</v>
      </c>
      <c r="M7" s="192" t="s">
        <v>478</v>
      </c>
      <c r="N7" s="117"/>
      <c r="O7" s="117"/>
      <c r="P7" s="117"/>
      <c r="Q7" s="117"/>
      <c r="R7" s="117"/>
      <c r="S7" s="117"/>
      <c r="T7" s="117"/>
      <c r="U7" s="117"/>
      <c r="V7" s="117"/>
      <c r="W7" s="117"/>
      <c r="X7" s="117"/>
      <c r="Y7" s="117"/>
      <c r="Z7" s="117"/>
      <c r="AA7" s="117"/>
      <c r="AB7" s="117"/>
      <c r="AC7" s="117"/>
      <c r="AD7" s="117"/>
      <c r="AE7" s="117"/>
      <c r="AF7" s="117"/>
      <c r="AG7" s="117"/>
    </row>
    <row r="8" ht="15.75" customHeight="1">
      <c r="A8" s="190" t="str">
        <f t="shared" si="1"/>
        <v>5/19/2019</v>
      </c>
      <c r="B8" s="191">
        <v>6.0</v>
      </c>
      <c r="C8" s="191" t="s">
        <v>480</v>
      </c>
      <c r="D8" s="192" t="s">
        <v>481</v>
      </c>
      <c r="E8" s="192" t="s">
        <v>482</v>
      </c>
      <c r="F8" s="192" t="s">
        <v>457</v>
      </c>
      <c r="G8" s="192" t="s">
        <v>483</v>
      </c>
      <c r="H8" s="192" t="s">
        <v>482</v>
      </c>
      <c r="I8" s="191" t="s">
        <v>484</v>
      </c>
      <c r="J8" s="192" t="s">
        <v>485</v>
      </c>
      <c r="K8" s="191" t="s">
        <v>486</v>
      </c>
      <c r="L8" s="191" t="s">
        <v>487</v>
      </c>
      <c r="M8" s="192" t="s">
        <v>488</v>
      </c>
      <c r="N8" s="117"/>
      <c r="O8" s="117"/>
      <c r="P8" s="117"/>
      <c r="Q8" s="117"/>
      <c r="R8" s="117"/>
      <c r="S8" s="117"/>
      <c r="T8" s="117"/>
      <c r="U8" s="117"/>
      <c r="V8" s="117"/>
      <c r="W8" s="117"/>
      <c r="X8" s="117"/>
      <c r="Y8" s="117"/>
      <c r="Z8" s="117"/>
      <c r="AA8" s="117"/>
      <c r="AB8" s="117"/>
      <c r="AC8" s="117"/>
      <c r="AD8" s="117"/>
      <c r="AE8" s="117"/>
      <c r="AF8" s="117"/>
      <c r="AG8" s="117"/>
    </row>
    <row r="9" ht="15.75" customHeight="1">
      <c r="A9" s="190" t="str">
        <f t="shared" si="1"/>
        <v>5/26/2019</v>
      </c>
      <c r="B9" s="191">
        <v>7.0</v>
      </c>
      <c r="C9" s="191" t="s">
        <v>489</v>
      </c>
      <c r="D9" s="192" t="s">
        <v>490</v>
      </c>
      <c r="E9" s="192" t="s">
        <v>491</v>
      </c>
      <c r="F9" s="192" t="s">
        <v>470</v>
      </c>
      <c r="G9" s="192" t="s">
        <v>492</v>
      </c>
      <c r="H9" s="192" t="s">
        <v>493</v>
      </c>
      <c r="I9" s="191" t="s">
        <v>494</v>
      </c>
      <c r="J9" s="192" t="s">
        <v>485</v>
      </c>
      <c r="K9" s="191" t="s">
        <v>486</v>
      </c>
      <c r="L9" s="191" t="s">
        <v>487</v>
      </c>
      <c r="M9" s="192" t="s">
        <v>495</v>
      </c>
      <c r="N9" s="117"/>
      <c r="O9" s="117"/>
      <c r="P9" s="117"/>
      <c r="Q9" s="117"/>
      <c r="R9" s="117"/>
      <c r="S9" s="117"/>
      <c r="T9" s="117"/>
      <c r="U9" s="117"/>
      <c r="V9" s="117"/>
      <c r="W9" s="117"/>
      <c r="X9" s="117"/>
      <c r="Y9" s="117"/>
      <c r="Z9" s="117"/>
      <c r="AA9" s="117"/>
      <c r="AB9" s="117"/>
      <c r="AC9" s="117"/>
      <c r="AD9" s="117"/>
      <c r="AE9" s="117"/>
      <c r="AF9" s="117"/>
      <c r="AG9" s="117"/>
    </row>
    <row r="10" ht="15.75" customHeight="1">
      <c r="A10" s="190" t="str">
        <f t="shared" si="1"/>
        <v>6/2/2019</v>
      </c>
      <c r="B10" s="191">
        <v>8.0</v>
      </c>
      <c r="C10" s="191" t="s">
        <v>489</v>
      </c>
      <c r="D10" s="192" t="s">
        <v>490</v>
      </c>
      <c r="E10" s="192" t="s">
        <v>491</v>
      </c>
      <c r="F10" s="192" t="s">
        <v>470</v>
      </c>
      <c r="G10" s="192" t="s">
        <v>496</v>
      </c>
      <c r="H10" s="192" t="s">
        <v>491</v>
      </c>
      <c r="I10" s="191" t="s">
        <v>494</v>
      </c>
      <c r="J10" s="192" t="s">
        <v>485</v>
      </c>
      <c r="K10" s="191" t="s">
        <v>486</v>
      </c>
      <c r="L10" s="191" t="s">
        <v>487</v>
      </c>
      <c r="M10" s="192" t="s">
        <v>497</v>
      </c>
      <c r="N10" s="117"/>
      <c r="O10" s="117"/>
      <c r="P10" s="117"/>
      <c r="Q10" s="117"/>
      <c r="R10" s="117"/>
      <c r="S10" s="117"/>
      <c r="T10" s="117"/>
      <c r="U10" s="117"/>
      <c r="V10" s="117"/>
      <c r="W10" s="117"/>
      <c r="X10" s="117"/>
      <c r="Y10" s="117"/>
      <c r="Z10" s="117"/>
      <c r="AA10" s="117"/>
      <c r="AB10" s="117"/>
      <c r="AC10" s="117"/>
      <c r="AD10" s="117"/>
      <c r="AE10" s="117"/>
      <c r="AF10" s="117"/>
      <c r="AG10" s="117"/>
    </row>
    <row r="11" ht="15.75" customHeight="1">
      <c r="A11" s="190" t="str">
        <f t="shared" si="1"/>
        <v>6/9/2019</v>
      </c>
      <c r="B11" s="191">
        <v>9.0</v>
      </c>
      <c r="C11" s="191" t="s">
        <v>489</v>
      </c>
      <c r="D11" s="192" t="s">
        <v>498</v>
      </c>
      <c r="E11" s="192" t="s">
        <v>499</v>
      </c>
      <c r="F11" s="192" t="s">
        <v>467</v>
      </c>
      <c r="G11" s="192" t="s">
        <v>500</v>
      </c>
      <c r="H11" s="192" t="s">
        <v>491</v>
      </c>
      <c r="I11" s="191" t="s">
        <v>494</v>
      </c>
      <c r="J11" s="192" t="s">
        <v>485</v>
      </c>
      <c r="K11" s="191" t="s">
        <v>501</v>
      </c>
      <c r="L11" s="191" t="s">
        <v>502</v>
      </c>
      <c r="M11" s="192" t="s">
        <v>503</v>
      </c>
      <c r="N11" s="117"/>
      <c r="O11" s="117"/>
      <c r="P11" s="117"/>
      <c r="Q11" s="117"/>
      <c r="R11" s="117"/>
      <c r="S11" s="117"/>
      <c r="T11" s="117"/>
      <c r="U11" s="117"/>
      <c r="V11" s="117"/>
      <c r="W11" s="117"/>
      <c r="X11" s="117"/>
      <c r="Y11" s="117"/>
      <c r="Z11" s="117"/>
      <c r="AA11" s="117"/>
      <c r="AB11" s="117"/>
      <c r="AC11" s="117"/>
      <c r="AD11" s="117"/>
      <c r="AE11" s="117"/>
      <c r="AF11" s="117"/>
      <c r="AG11" s="117"/>
    </row>
    <row r="12" ht="15.75" customHeight="1">
      <c r="A12" s="190" t="str">
        <f t="shared" si="1"/>
        <v>6/16/2019</v>
      </c>
      <c r="B12" s="191">
        <v>10.0</v>
      </c>
      <c r="C12" s="191" t="s">
        <v>489</v>
      </c>
      <c r="D12" s="192" t="s">
        <v>498</v>
      </c>
      <c r="E12" s="192" t="s">
        <v>499</v>
      </c>
      <c r="F12" s="192" t="s">
        <v>467</v>
      </c>
      <c r="G12" s="192" t="s">
        <v>500</v>
      </c>
      <c r="H12" s="192" t="s">
        <v>491</v>
      </c>
      <c r="I12" s="191" t="s">
        <v>494</v>
      </c>
      <c r="J12" s="192" t="s">
        <v>485</v>
      </c>
      <c r="K12" s="191" t="s">
        <v>501</v>
      </c>
      <c r="L12" s="191" t="s">
        <v>502</v>
      </c>
      <c r="M12" s="192" t="s">
        <v>504</v>
      </c>
      <c r="N12" s="117"/>
      <c r="O12" s="117"/>
      <c r="P12" s="117"/>
      <c r="Q12" s="117"/>
      <c r="R12" s="117"/>
      <c r="S12" s="117"/>
      <c r="T12" s="117"/>
      <c r="U12" s="117"/>
      <c r="V12" s="117"/>
      <c r="W12" s="117"/>
      <c r="X12" s="117"/>
      <c r="Y12" s="117"/>
      <c r="Z12" s="117"/>
      <c r="AA12" s="117"/>
      <c r="AB12" s="117"/>
      <c r="AC12" s="117"/>
      <c r="AD12" s="117"/>
      <c r="AE12" s="117"/>
      <c r="AF12" s="117"/>
      <c r="AG12" s="117"/>
    </row>
    <row r="13" ht="15.75" hidden="1" customHeight="1">
      <c r="A13" s="190" t="str">
        <f t="shared" si="1"/>
        <v>6/23/2019</v>
      </c>
      <c r="B13" s="191">
        <v>11.0</v>
      </c>
      <c r="C13" s="191" t="s">
        <v>505</v>
      </c>
      <c r="D13" s="191" t="s">
        <v>506</v>
      </c>
      <c r="E13" s="191" t="s">
        <v>507</v>
      </c>
      <c r="F13" s="191" t="s">
        <v>508</v>
      </c>
      <c r="G13" s="191" t="s">
        <v>509</v>
      </c>
      <c r="H13" s="191" t="s">
        <v>510</v>
      </c>
      <c r="I13" s="191" t="s">
        <v>511</v>
      </c>
      <c r="J13" s="191" t="s">
        <v>512</v>
      </c>
      <c r="K13" s="191" t="s">
        <v>513</v>
      </c>
      <c r="L13" s="191" t="s">
        <v>514</v>
      </c>
      <c r="M13" s="191" t="s">
        <v>515</v>
      </c>
      <c r="N13" s="117"/>
      <c r="O13" s="117"/>
      <c r="P13" s="117"/>
      <c r="Q13" s="117"/>
      <c r="R13" s="117"/>
      <c r="S13" s="117"/>
      <c r="T13" s="117"/>
      <c r="U13" s="117"/>
      <c r="V13" s="117"/>
      <c r="W13" s="117"/>
      <c r="X13" s="117"/>
      <c r="Y13" s="117"/>
      <c r="Z13" s="117"/>
      <c r="AA13" s="117"/>
      <c r="AB13" s="117"/>
      <c r="AC13" s="117"/>
      <c r="AD13" s="117"/>
      <c r="AE13" s="117"/>
      <c r="AF13" s="117"/>
      <c r="AG13" s="117"/>
    </row>
    <row r="14" ht="15.75" hidden="1" customHeight="1">
      <c r="A14" s="190" t="str">
        <f t="shared" si="1"/>
        <v>6/30/2019</v>
      </c>
      <c r="B14" s="191">
        <v>12.0</v>
      </c>
      <c r="C14" s="191" t="s">
        <v>516</v>
      </c>
      <c r="D14" s="191" t="s">
        <v>517</v>
      </c>
      <c r="E14" s="191" t="s">
        <v>518</v>
      </c>
      <c r="F14" s="191" t="s">
        <v>519</v>
      </c>
      <c r="G14" s="191" t="s">
        <v>520</v>
      </c>
      <c r="H14" s="191" t="s">
        <v>521</v>
      </c>
      <c r="I14" s="191" t="s">
        <v>522</v>
      </c>
      <c r="J14" s="191" t="s">
        <v>523</v>
      </c>
      <c r="K14" s="191" t="s">
        <v>524</v>
      </c>
      <c r="L14" s="191" t="s">
        <v>525</v>
      </c>
      <c r="M14" s="191" t="s">
        <v>526</v>
      </c>
      <c r="N14" s="117"/>
      <c r="O14" s="117"/>
      <c r="P14" s="117"/>
      <c r="Q14" s="117"/>
      <c r="R14" s="117"/>
      <c r="S14" s="117"/>
      <c r="T14" s="117"/>
      <c r="U14" s="117"/>
      <c r="V14" s="117"/>
      <c r="W14" s="117"/>
      <c r="X14" s="117"/>
      <c r="Y14" s="117"/>
      <c r="Z14" s="117"/>
      <c r="AA14" s="117"/>
      <c r="AB14" s="117"/>
      <c r="AC14" s="117"/>
      <c r="AD14" s="117"/>
      <c r="AE14" s="117"/>
      <c r="AF14" s="117"/>
      <c r="AG14" s="117"/>
    </row>
    <row r="15" ht="15.75" hidden="1" customHeight="1">
      <c r="A15" s="190" t="str">
        <f t="shared" si="1"/>
        <v>7/7/2019</v>
      </c>
      <c r="B15" s="191">
        <v>13.0</v>
      </c>
      <c r="C15" s="191" t="s">
        <v>527</v>
      </c>
      <c r="D15" s="191" t="s">
        <v>528</v>
      </c>
      <c r="E15" s="191" t="s">
        <v>529</v>
      </c>
      <c r="F15" s="191" t="s">
        <v>530</v>
      </c>
      <c r="G15" s="191" t="s">
        <v>531</v>
      </c>
      <c r="H15" s="191" t="s">
        <v>532</v>
      </c>
      <c r="I15" s="191" t="s">
        <v>533</v>
      </c>
      <c r="J15" s="191" t="s">
        <v>534</v>
      </c>
      <c r="K15" s="191" t="s">
        <v>535</v>
      </c>
      <c r="L15" s="191" t="s">
        <v>536</v>
      </c>
      <c r="M15" s="191" t="s">
        <v>537</v>
      </c>
      <c r="N15" s="117"/>
      <c r="O15" s="117"/>
      <c r="P15" s="117"/>
      <c r="Q15" s="117"/>
      <c r="R15" s="117"/>
      <c r="S15" s="117"/>
      <c r="T15" s="117"/>
      <c r="U15" s="117"/>
      <c r="V15" s="117"/>
      <c r="W15" s="117"/>
      <c r="X15" s="117"/>
      <c r="Y15" s="117"/>
      <c r="Z15" s="117"/>
      <c r="AA15" s="117"/>
      <c r="AB15" s="117"/>
      <c r="AC15" s="117"/>
      <c r="AD15" s="117"/>
      <c r="AE15" s="117"/>
      <c r="AF15" s="117"/>
      <c r="AG15" s="117"/>
    </row>
    <row r="16" ht="15.75" hidden="1" customHeight="1">
      <c r="A16" s="190" t="str">
        <f t="shared" si="1"/>
        <v>7/14/2019</v>
      </c>
      <c r="B16" s="191">
        <v>14.0</v>
      </c>
      <c r="C16" s="191" t="s">
        <v>538</v>
      </c>
      <c r="D16" s="191" t="s">
        <v>539</v>
      </c>
      <c r="E16" s="191" t="s">
        <v>540</v>
      </c>
      <c r="F16" s="191" t="s">
        <v>541</v>
      </c>
      <c r="G16" s="191" t="s">
        <v>542</v>
      </c>
      <c r="H16" s="191" t="s">
        <v>543</v>
      </c>
      <c r="I16" s="191" t="s">
        <v>544</v>
      </c>
      <c r="J16" s="191" t="s">
        <v>545</v>
      </c>
      <c r="K16" s="191" t="s">
        <v>546</v>
      </c>
      <c r="L16" s="191" t="s">
        <v>547</v>
      </c>
      <c r="M16" s="191" t="s">
        <v>548</v>
      </c>
      <c r="N16" s="117"/>
      <c r="O16" s="117"/>
      <c r="P16" s="117"/>
      <c r="Q16" s="117"/>
      <c r="R16" s="117"/>
      <c r="S16" s="117"/>
      <c r="T16" s="117"/>
      <c r="U16" s="117"/>
      <c r="V16" s="117"/>
      <c r="W16" s="117"/>
      <c r="X16" s="117"/>
      <c r="Y16" s="117"/>
      <c r="Z16" s="117"/>
      <c r="AA16" s="117"/>
      <c r="AB16" s="117"/>
      <c r="AC16" s="117"/>
      <c r="AD16" s="117"/>
      <c r="AE16" s="117"/>
      <c r="AF16" s="117"/>
      <c r="AG16" s="117"/>
    </row>
    <row r="17" ht="15.75" hidden="1" customHeight="1">
      <c r="A17" s="190" t="str">
        <f t="shared" si="1"/>
        <v>7/21/2019</v>
      </c>
      <c r="B17" s="191">
        <v>15.0</v>
      </c>
      <c r="C17" s="191" t="s">
        <v>549</v>
      </c>
      <c r="D17" s="191" t="s">
        <v>550</v>
      </c>
      <c r="E17" s="191" t="s">
        <v>551</v>
      </c>
      <c r="F17" s="191" t="s">
        <v>552</v>
      </c>
      <c r="G17" s="191" t="s">
        <v>553</v>
      </c>
      <c r="H17" s="191" t="s">
        <v>554</v>
      </c>
      <c r="I17" s="191" t="s">
        <v>555</v>
      </c>
      <c r="J17" s="191" t="s">
        <v>556</v>
      </c>
      <c r="K17" s="191" t="s">
        <v>557</v>
      </c>
      <c r="L17" s="191" t="s">
        <v>558</v>
      </c>
      <c r="M17" s="191" t="s">
        <v>559</v>
      </c>
      <c r="N17" s="117"/>
      <c r="O17" s="117"/>
      <c r="P17" s="117"/>
      <c r="Q17" s="117"/>
      <c r="R17" s="117"/>
      <c r="S17" s="117"/>
      <c r="T17" s="117"/>
      <c r="U17" s="117"/>
      <c r="V17" s="117"/>
      <c r="W17" s="117"/>
      <c r="X17" s="117"/>
      <c r="Y17" s="117"/>
      <c r="Z17" s="117"/>
      <c r="AA17" s="117"/>
      <c r="AB17" s="117"/>
      <c r="AC17" s="117"/>
      <c r="AD17" s="117"/>
      <c r="AE17" s="117"/>
      <c r="AF17" s="117"/>
      <c r="AG17" s="117"/>
    </row>
    <row r="18" ht="15.75" hidden="1" customHeight="1">
      <c r="A18" s="190" t="str">
        <f t="shared" si="1"/>
        <v>7/28/2019</v>
      </c>
      <c r="B18" s="191">
        <v>16.0</v>
      </c>
      <c r="C18" s="191" t="s">
        <v>560</v>
      </c>
      <c r="D18" s="191" t="s">
        <v>561</v>
      </c>
      <c r="E18" s="191" t="s">
        <v>562</v>
      </c>
      <c r="F18" s="191" t="s">
        <v>563</v>
      </c>
      <c r="G18" s="191" t="s">
        <v>564</v>
      </c>
      <c r="H18" s="191" t="s">
        <v>565</v>
      </c>
      <c r="I18" s="191" t="s">
        <v>566</v>
      </c>
      <c r="J18" s="191" t="s">
        <v>567</v>
      </c>
      <c r="K18" s="191" t="s">
        <v>568</v>
      </c>
      <c r="L18" s="191" t="s">
        <v>569</v>
      </c>
      <c r="M18" s="191" t="s">
        <v>570</v>
      </c>
      <c r="N18" s="117"/>
      <c r="O18" s="117"/>
      <c r="P18" s="117"/>
      <c r="Q18" s="117"/>
      <c r="R18" s="117"/>
      <c r="S18" s="117"/>
      <c r="T18" s="117"/>
      <c r="U18" s="117"/>
      <c r="V18" s="117"/>
      <c r="W18" s="117"/>
      <c r="X18" s="117"/>
      <c r="Y18" s="117"/>
      <c r="Z18" s="117"/>
      <c r="AA18" s="117"/>
      <c r="AB18" s="117"/>
      <c r="AC18" s="117"/>
      <c r="AD18" s="117"/>
      <c r="AE18" s="117"/>
      <c r="AF18" s="117"/>
      <c r="AG18" s="117"/>
    </row>
    <row r="19" ht="15.75" hidden="1" customHeight="1">
      <c r="A19" s="190" t="str">
        <f t="shared" si="1"/>
        <v>8/4/2019</v>
      </c>
      <c r="B19" s="191">
        <v>17.0</v>
      </c>
      <c r="C19" s="191" t="s">
        <v>571</v>
      </c>
      <c r="D19" s="191" t="s">
        <v>572</v>
      </c>
      <c r="E19" s="191" t="s">
        <v>573</v>
      </c>
      <c r="F19" s="191" t="s">
        <v>574</v>
      </c>
      <c r="G19" s="191" t="s">
        <v>575</v>
      </c>
      <c r="H19" s="191" t="s">
        <v>576</v>
      </c>
      <c r="I19" s="191" t="s">
        <v>577</v>
      </c>
      <c r="J19" s="191" t="s">
        <v>578</v>
      </c>
      <c r="K19" s="191" t="s">
        <v>579</v>
      </c>
      <c r="L19" s="191" t="s">
        <v>580</v>
      </c>
      <c r="M19" s="191" t="s">
        <v>581</v>
      </c>
      <c r="N19" s="117"/>
      <c r="O19" s="117"/>
      <c r="P19" s="117"/>
      <c r="Q19" s="117"/>
      <c r="R19" s="117"/>
      <c r="S19" s="117"/>
      <c r="T19" s="117"/>
      <c r="U19" s="117"/>
      <c r="V19" s="117"/>
      <c r="W19" s="117"/>
      <c r="X19" s="117"/>
      <c r="Y19" s="117"/>
      <c r="Z19" s="117"/>
      <c r="AA19" s="117"/>
      <c r="AB19" s="117"/>
      <c r="AC19" s="117"/>
      <c r="AD19" s="117"/>
      <c r="AE19" s="117"/>
      <c r="AF19" s="117"/>
      <c r="AG19" s="117"/>
    </row>
    <row r="20" ht="15.75" hidden="1" customHeight="1">
      <c r="A20" s="190" t="str">
        <f t="shared" si="1"/>
        <v>8/11/2019</v>
      </c>
      <c r="B20" s="191">
        <v>18.0</v>
      </c>
      <c r="C20" s="191" t="s">
        <v>582</v>
      </c>
      <c r="D20" s="191" t="s">
        <v>583</v>
      </c>
      <c r="E20" s="191" t="s">
        <v>584</v>
      </c>
      <c r="F20" s="191" t="s">
        <v>585</v>
      </c>
      <c r="G20" s="191" t="s">
        <v>586</v>
      </c>
      <c r="H20" s="191" t="s">
        <v>587</v>
      </c>
      <c r="I20" s="191" t="s">
        <v>588</v>
      </c>
      <c r="J20" s="191" t="s">
        <v>589</v>
      </c>
      <c r="K20" s="191" t="s">
        <v>590</v>
      </c>
      <c r="L20" s="191" t="s">
        <v>591</v>
      </c>
      <c r="M20" s="191" t="s">
        <v>592</v>
      </c>
      <c r="N20" s="117"/>
      <c r="O20" s="117"/>
      <c r="P20" s="117"/>
      <c r="Q20" s="117"/>
      <c r="R20" s="117"/>
      <c r="S20" s="117"/>
      <c r="T20" s="117"/>
      <c r="U20" s="117"/>
      <c r="V20" s="117"/>
      <c r="W20" s="117"/>
      <c r="X20" s="117"/>
      <c r="Y20" s="117"/>
      <c r="Z20" s="117"/>
      <c r="AA20" s="117"/>
      <c r="AB20" s="117"/>
      <c r="AC20" s="117"/>
      <c r="AD20" s="117"/>
      <c r="AE20" s="117"/>
      <c r="AF20" s="117"/>
      <c r="AG20" s="117"/>
    </row>
    <row r="21" ht="15.75" hidden="1" customHeight="1">
      <c r="A21" s="190" t="str">
        <f t="shared" si="1"/>
        <v>8/18/2019</v>
      </c>
      <c r="B21" s="191">
        <v>19.0</v>
      </c>
      <c r="C21" s="191" t="s">
        <v>593</v>
      </c>
      <c r="D21" s="191" t="s">
        <v>594</v>
      </c>
      <c r="E21" s="191" t="s">
        <v>595</v>
      </c>
      <c r="F21" s="191" t="s">
        <v>596</v>
      </c>
      <c r="G21" s="191" t="s">
        <v>597</v>
      </c>
      <c r="H21" s="191" t="s">
        <v>598</v>
      </c>
      <c r="I21" s="191" t="s">
        <v>599</v>
      </c>
      <c r="J21" s="191" t="s">
        <v>600</v>
      </c>
      <c r="K21" s="191" t="s">
        <v>601</v>
      </c>
      <c r="L21" s="191" t="s">
        <v>602</v>
      </c>
      <c r="M21" s="191" t="s">
        <v>603</v>
      </c>
      <c r="N21" s="117"/>
      <c r="O21" s="117"/>
      <c r="P21" s="117"/>
      <c r="Q21" s="117"/>
      <c r="R21" s="117"/>
      <c r="S21" s="117"/>
      <c r="T21" s="117"/>
      <c r="U21" s="117"/>
      <c r="V21" s="117"/>
      <c r="W21" s="117"/>
      <c r="X21" s="117"/>
      <c r="Y21" s="117"/>
      <c r="Z21" s="117"/>
      <c r="AA21" s="117"/>
      <c r="AB21" s="117"/>
      <c r="AC21" s="117"/>
      <c r="AD21" s="117"/>
      <c r="AE21" s="117"/>
      <c r="AF21" s="117"/>
      <c r="AG21" s="117"/>
    </row>
    <row r="22" ht="15.75" hidden="1" customHeight="1">
      <c r="A22" s="190" t="str">
        <f t="shared" si="1"/>
        <v>8/25/2019</v>
      </c>
      <c r="B22" s="191">
        <v>20.0</v>
      </c>
      <c r="C22" s="191" t="s">
        <v>604</v>
      </c>
      <c r="D22" s="191" t="s">
        <v>605</v>
      </c>
      <c r="E22" s="191" t="s">
        <v>606</v>
      </c>
      <c r="F22" s="191" t="s">
        <v>607</v>
      </c>
      <c r="G22" s="191" t="s">
        <v>608</v>
      </c>
      <c r="H22" s="191" t="s">
        <v>609</v>
      </c>
      <c r="I22" s="191" t="s">
        <v>610</v>
      </c>
      <c r="J22" s="191" t="s">
        <v>611</v>
      </c>
      <c r="K22" s="191" t="s">
        <v>612</v>
      </c>
      <c r="L22" s="191" t="s">
        <v>613</v>
      </c>
      <c r="M22" s="191" t="s">
        <v>614</v>
      </c>
      <c r="N22" s="117"/>
      <c r="O22" s="117"/>
      <c r="P22" s="117"/>
      <c r="Q22" s="117"/>
      <c r="R22" s="117"/>
      <c r="S22" s="117"/>
      <c r="T22" s="117"/>
      <c r="U22" s="117"/>
      <c r="V22" s="117"/>
      <c r="W22" s="117"/>
      <c r="X22" s="117"/>
      <c r="Y22" s="117"/>
      <c r="Z22" s="117"/>
      <c r="AA22" s="117"/>
      <c r="AB22" s="117"/>
      <c r="AC22" s="117"/>
      <c r="AD22" s="117"/>
      <c r="AE22" s="117"/>
      <c r="AF22" s="117"/>
      <c r="AG22" s="117"/>
    </row>
    <row r="23" ht="15.75" hidden="1" customHeight="1">
      <c r="A23" s="190" t="str">
        <f t="shared" si="1"/>
        <v>9/1/2019</v>
      </c>
      <c r="B23" s="191">
        <v>21.0</v>
      </c>
      <c r="C23" s="191" t="s">
        <v>615</v>
      </c>
      <c r="D23" s="191" t="s">
        <v>616</v>
      </c>
      <c r="E23" s="191" t="s">
        <v>617</v>
      </c>
      <c r="F23" s="191" t="s">
        <v>618</v>
      </c>
      <c r="G23" s="191" t="s">
        <v>619</v>
      </c>
      <c r="H23" s="191" t="s">
        <v>620</v>
      </c>
      <c r="I23" s="191" t="s">
        <v>621</v>
      </c>
      <c r="J23" s="191" t="s">
        <v>622</v>
      </c>
      <c r="K23" s="191" t="s">
        <v>623</v>
      </c>
      <c r="L23" s="191" t="s">
        <v>624</v>
      </c>
      <c r="M23" s="191" t="s">
        <v>625</v>
      </c>
      <c r="N23" s="117"/>
      <c r="O23" s="117"/>
      <c r="P23" s="117"/>
      <c r="Q23" s="117"/>
      <c r="R23" s="117"/>
      <c r="S23" s="117"/>
      <c r="T23" s="117"/>
      <c r="U23" s="117"/>
      <c r="V23" s="117"/>
      <c r="W23" s="117"/>
      <c r="X23" s="117"/>
      <c r="Y23" s="117"/>
      <c r="Z23" s="117"/>
      <c r="AA23" s="117"/>
      <c r="AB23" s="117"/>
      <c r="AC23" s="117"/>
      <c r="AD23" s="117"/>
      <c r="AE23" s="117"/>
      <c r="AF23" s="117"/>
      <c r="AG23" s="117"/>
    </row>
    <row r="24" ht="15.75" hidden="1" customHeight="1">
      <c r="A24" s="190" t="str">
        <f t="shared" si="1"/>
        <v>9/8/2019</v>
      </c>
      <c r="B24" s="191">
        <v>22.0</v>
      </c>
      <c r="C24" s="191" t="s">
        <v>626</v>
      </c>
      <c r="D24" s="191" t="s">
        <v>627</v>
      </c>
      <c r="E24" s="191" t="s">
        <v>628</v>
      </c>
      <c r="F24" s="191" t="s">
        <v>629</v>
      </c>
      <c r="G24" s="191" t="s">
        <v>630</v>
      </c>
      <c r="H24" s="191" t="s">
        <v>631</v>
      </c>
      <c r="I24" s="191" t="s">
        <v>632</v>
      </c>
      <c r="J24" s="191" t="s">
        <v>633</v>
      </c>
      <c r="K24" s="191" t="s">
        <v>634</v>
      </c>
      <c r="L24" s="191" t="s">
        <v>635</v>
      </c>
      <c r="M24" s="191" t="s">
        <v>636</v>
      </c>
      <c r="N24" s="117"/>
      <c r="O24" s="117"/>
      <c r="P24" s="117"/>
      <c r="Q24" s="117"/>
      <c r="R24" s="117"/>
      <c r="S24" s="117"/>
      <c r="T24" s="117"/>
      <c r="U24" s="117"/>
      <c r="V24" s="117"/>
      <c r="W24" s="117"/>
      <c r="X24" s="117"/>
      <c r="Y24" s="117"/>
      <c r="Z24" s="117"/>
      <c r="AA24" s="117"/>
      <c r="AB24" s="117"/>
      <c r="AC24" s="117"/>
      <c r="AD24" s="117"/>
      <c r="AE24" s="117"/>
      <c r="AF24" s="117"/>
      <c r="AG24" s="117"/>
    </row>
    <row r="25" ht="15.75" hidden="1" customHeight="1">
      <c r="A25" s="190" t="str">
        <f t="shared" si="1"/>
        <v>9/15/2019</v>
      </c>
      <c r="B25" s="191">
        <v>23.0</v>
      </c>
      <c r="C25" s="191" t="s">
        <v>637</v>
      </c>
      <c r="D25" s="191" t="s">
        <v>638</v>
      </c>
      <c r="E25" s="191" t="s">
        <v>639</v>
      </c>
      <c r="F25" s="191" t="s">
        <v>640</v>
      </c>
      <c r="G25" s="191" t="s">
        <v>641</v>
      </c>
      <c r="H25" s="191" t="s">
        <v>642</v>
      </c>
      <c r="I25" s="191" t="s">
        <v>643</v>
      </c>
      <c r="J25" s="191" t="s">
        <v>644</v>
      </c>
      <c r="K25" s="191" t="s">
        <v>645</v>
      </c>
      <c r="L25" s="191" t="s">
        <v>646</v>
      </c>
      <c r="M25" s="191" t="s">
        <v>647</v>
      </c>
      <c r="N25" s="117"/>
      <c r="O25" s="117"/>
      <c r="P25" s="117"/>
      <c r="Q25" s="117"/>
      <c r="R25" s="117"/>
      <c r="S25" s="117"/>
      <c r="T25" s="117"/>
      <c r="U25" s="117"/>
      <c r="V25" s="117"/>
      <c r="W25" s="117"/>
      <c r="X25" s="117"/>
      <c r="Y25" s="117"/>
      <c r="Z25" s="117"/>
      <c r="AA25" s="117"/>
      <c r="AB25" s="117"/>
      <c r="AC25" s="117"/>
      <c r="AD25" s="117"/>
      <c r="AE25" s="117"/>
      <c r="AF25" s="117"/>
      <c r="AG25" s="117"/>
    </row>
    <row r="26" ht="15.75" hidden="1" customHeight="1">
      <c r="A26" s="190" t="str">
        <f t="shared" si="1"/>
        <v>9/22/2019</v>
      </c>
      <c r="B26" s="191">
        <v>24.0</v>
      </c>
      <c r="C26" s="191" t="s">
        <v>648</v>
      </c>
      <c r="D26" s="191" t="s">
        <v>649</v>
      </c>
      <c r="E26" s="191" t="s">
        <v>650</v>
      </c>
      <c r="F26" s="191" t="s">
        <v>651</v>
      </c>
      <c r="G26" s="191" t="s">
        <v>652</v>
      </c>
      <c r="H26" s="191" t="s">
        <v>653</v>
      </c>
      <c r="I26" s="191" t="s">
        <v>654</v>
      </c>
      <c r="J26" s="191" t="s">
        <v>655</v>
      </c>
      <c r="K26" s="191" t="s">
        <v>656</v>
      </c>
      <c r="L26" s="191" t="s">
        <v>657</v>
      </c>
      <c r="M26" s="191" t="s">
        <v>658</v>
      </c>
      <c r="N26" s="117"/>
      <c r="O26" s="117"/>
      <c r="P26" s="117"/>
      <c r="Q26" s="117"/>
      <c r="R26" s="117"/>
      <c r="S26" s="117"/>
      <c r="T26" s="117"/>
      <c r="U26" s="117"/>
      <c r="V26" s="117"/>
      <c r="W26" s="117"/>
      <c r="X26" s="117"/>
      <c r="Y26" s="117"/>
      <c r="Z26" s="117"/>
      <c r="AA26" s="117"/>
      <c r="AB26" s="117"/>
      <c r="AC26" s="117"/>
      <c r="AD26" s="117"/>
      <c r="AE26" s="117"/>
      <c r="AF26" s="117"/>
      <c r="AG26" s="117"/>
    </row>
    <row r="27" ht="15.75" hidden="1" customHeight="1">
      <c r="A27" s="190" t="str">
        <f t="shared" si="1"/>
        <v>9/29/2019</v>
      </c>
      <c r="B27" s="191">
        <v>25.0</v>
      </c>
      <c r="C27" s="191" t="s">
        <v>659</v>
      </c>
      <c r="D27" s="191" t="s">
        <v>660</v>
      </c>
      <c r="E27" s="191" t="s">
        <v>661</v>
      </c>
      <c r="F27" s="191" t="s">
        <v>662</v>
      </c>
      <c r="G27" s="191" t="s">
        <v>663</v>
      </c>
      <c r="H27" s="191" t="s">
        <v>664</v>
      </c>
      <c r="I27" s="191" t="s">
        <v>665</v>
      </c>
      <c r="J27" s="191" t="s">
        <v>666</v>
      </c>
      <c r="K27" s="191" t="s">
        <v>667</v>
      </c>
      <c r="L27" s="191" t="s">
        <v>668</v>
      </c>
      <c r="M27" s="191" t="s">
        <v>669</v>
      </c>
      <c r="N27" s="117"/>
      <c r="O27" s="117"/>
      <c r="P27" s="117"/>
      <c r="Q27" s="117"/>
      <c r="R27" s="117"/>
      <c r="S27" s="117"/>
      <c r="T27" s="117"/>
      <c r="U27" s="117"/>
      <c r="V27" s="117"/>
      <c r="W27" s="117"/>
      <c r="X27" s="117"/>
      <c r="Y27" s="117"/>
      <c r="Z27" s="117"/>
      <c r="AA27" s="117"/>
      <c r="AB27" s="117"/>
      <c r="AC27" s="117"/>
      <c r="AD27" s="117"/>
      <c r="AE27" s="117"/>
      <c r="AF27" s="117"/>
      <c r="AG27" s="117"/>
    </row>
    <row r="28" ht="15.75" hidden="1" customHeight="1">
      <c r="A28" s="190" t="str">
        <f t="shared" si="1"/>
        <v>10/6/2019</v>
      </c>
      <c r="B28" s="191">
        <v>26.0</v>
      </c>
      <c r="C28" s="191" t="s">
        <v>670</v>
      </c>
      <c r="D28" s="191" t="s">
        <v>671</v>
      </c>
      <c r="E28" s="191" t="s">
        <v>672</v>
      </c>
      <c r="F28" s="191" t="s">
        <v>673</v>
      </c>
      <c r="G28" s="191" t="s">
        <v>674</v>
      </c>
      <c r="H28" s="191" t="s">
        <v>675</v>
      </c>
      <c r="I28" s="191" t="s">
        <v>676</v>
      </c>
      <c r="J28" s="191" t="s">
        <v>677</v>
      </c>
      <c r="K28" s="191" t="s">
        <v>678</v>
      </c>
      <c r="L28" s="191" t="s">
        <v>679</v>
      </c>
      <c r="M28" s="191" t="s">
        <v>680</v>
      </c>
      <c r="N28" s="117"/>
      <c r="O28" s="117"/>
      <c r="P28" s="117"/>
      <c r="Q28" s="117"/>
      <c r="R28" s="117"/>
      <c r="S28" s="117"/>
      <c r="T28" s="117"/>
      <c r="U28" s="117"/>
      <c r="V28" s="117"/>
      <c r="W28" s="117"/>
      <c r="X28" s="117"/>
      <c r="Y28" s="117"/>
      <c r="Z28" s="117"/>
      <c r="AA28" s="117"/>
      <c r="AB28" s="117"/>
      <c r="AC28" s="117"/>
      <c r="AD28" s="117"/>
      <c r="AE28" s="117"/>
      <c r="AF28" s="117"/>
      <c r="AG28" s="117"/>
    </row>
    <row r="29" ht="15.75" hidden="1" customHeight="1">
      <c r="A29" s="190" t="str">
        <f t="shared" si="1"/>
        <v>10/13/2019</v>
      </c>
      <c r="B29" s="191">
        <v>27.0</v>
      </c>
      <c r="C29" s="191" t="s">
        <v>681</v>
      </c>
      <c r="D29" s="191" t="s">
        <v>682</v>
      </c>
      <c r="E29" s="191" t="s">
        <v>683</v>
      </c>
      <c r="F29" s="191" t="s">
        <v>684</v>
      </c>
      <c r="G29" s="191" t="s">
        <v>685</v>
      </c>
      <c r="H29" s="191" t="s">
        <v>686</v>
      </c>
      <c r="I29" s="191" t="s">
        <v>687</v>
      </c>
      <c r="J29" s="191" t="s">
        <v>688</v>
      </c>
      <c r="K29" s="191" t="s">
        <v>689</v>
      </c>
      <c r="L29" s="191" t="s">
        <v>690</v>
      </c>
      <c r="M29" s="191" t="s">
        <v>691</v>
      </c>
      <c r="N29" s="117"/>
      <c r="O29" s="117"/>
      <c r="P29" s="117"/>
      <c r="Q29" s="117"/>
      <c r="R29" s="117"/>
      <c r="S29" s="117"/>
      <c r="T29" s="117"/>
      <c r="U29" s="117"/>
      <c r="V29" s="117"/>
      <c r="W29" s="117"/>
      <c r="X29" s="117"/>
      <c r="Y29" s="117"/>
      <c r="Z29" s="117"/>
      <c r="AA29" s="117"/>
      <c r="AB29" s="117"/>
      <c r="AC29" s="117"/>
      <c r="AD29" s="117"/>
      <c r="AE29" s="117"/>
      <c r="AF29" s="117"/>
      <c r="AG29" s="117"/>
    </row>
    <row r="30" ht="15.75" hidden="1" customHeight="1">
      <c r="A30" s="190" t="str">
        <f t="shared" si="1"/>
        <v>10/20/2019</v>
      </c>
      <c r="B30" s="191">
        <v>28.0</v>
      </c>
      <c r="C30" s="191" t="s">
        <v>692</v>
      </c>
      <c r="D30" s="191" t="s">
        <v>693</v>
      </c>
      <c r="E30" s="191" t="s">
        <v>694</v>
      </c>
      <c r="F30" s="191" t="s">
        <v>695</v>
      </c>
      <c r="G30" s="191" t="s">
        <v>696</v>
      </c>
      <c r="H30" s="191" t="s">
        <v>697</v>
      </c>
      <c r="I30" s="191" t="s">
        <v>698</v>
      </c>
      <c r="J30" s="191" t="s">
        <v>699</v>
      </c>
      <c r="K30" s="191" t="s">
        <v>700</v>
      </c>
      <c r="L30" s="191" t="s">
        <v>701</v>
      </c>
      <c r="M30" s="191" t="s">
        <v>702</v>
      </c>
      <c r="N30" s="117"/>
      <c r="O30" s="117"/>
      <c r="P30" s="117"/>
      <c r="Q30" s="117"/>
      <c r="R30" s="117"/>
      <c r="S30" s="117"/>
      <c r="T30" s="117"/>
      <c r="U30" s="117"/>
      <c r="V30" s="117"/>
      <c r="W30" s="117"/>
      <c r="X30" s="117"/>
      <c r="Y30" s="117"/>
      <c r="Z30" s="117"/>
      <c r="AA30" s="117"/>
      <c r="AB30" s="117"/>
      <c r="AC30" s="117"/>
      <c r="AD30" s="117"/>
      <c r="AE30" s="117"/>
      <c r="AF30" s="117"/>
      <c r="AG30" s="117"/>
    </row>
    <row r="31" ht="15.75" hidden="1" customHeight="1">
      <c r="A31" s="190" t="str">
        <f t="shared" si="1"/>
        <v>10/27/2019</v>
      </c>
      <c r="B31" s="191">
        <v>29.0</v>
      </c>
      <c r="C31" s="191" t="s">
        <v>703</v>
      </c>
      <c r="D31" s="191" t="s">
        <v>704</v>
      </c>
      <c r="E31" s="191" t="s">
        <v>705</v>
      </c>
      <c r="F31" s="191" t="s">
        <v>706</v>
      </c>
      <c r="G31" s="191" t="s">
        <v>707</v>
      </c>
      <c r="H31" s="191" t="s">
        <v>708</v>
      </c>
      <c r="I31" s="191" t="s">
        <v>709</v>
      </c>
      <c r="J31" s="191" t="s">
        <v>710</v>
      </c>
      <c r="K31" s="191" t="s">
        <v>711</v>
      </c>
      <c r="L31" s="191" t="s">
        <v>712</v>
      </c>
      <c r="M31" s="191" t="s">
        <v>713</v>
      </c>
      <c r="N31" s="117"/>
      <c r="O31" s="117"/>
      <c r="P31" s="117"/>
      <c r="Q31" s="117"/>
      <c r="R31" s="117"/>
      <c r="S31" s="117"/>
      <c r="T31" s="117"/>
      <c r="U31" s="117"/>
      <c r="V31" s="117"/>
      <c r="W31" s="117"/>
      <c r="X31" s="117"/>
      <c r="Y31" s="117"/>
      <c r="Z31" s="117"/>
      <c r="AA31" s="117"/>
      <c r="AB31" s="117"/>
      <c r="AC31" s="117"/>
      <c r="AD31" s="117"/>
      <c r="AE31" s="117"/>
      <c r="AF31" s="117"/>
      <c r="AG31" s="117"/>
    </row>
    <row r="32" ht="15.75" hidden="1" customHeight="1">
      <c r="A32" s="190" t="str">
        <f t="shared" si="1"/>
        <v>11/3/2019</v>
      </c>
      <c r="B32" s="191">
        <v>30.0</v>
      </c>
      <c r="C32" s="191" t="s">
        <v>714</v>
      </c>
      <c r="D32" s="191" t="s">
        <v>715</v>
      </c>
      <c r="E32" s="191" t="s">
        <v>716</v>
      </c>
      <c r="F32" s="191" t="s">
        <v>717</v>
      </c>
      <c r="G32" s="191" t="s">
        <v>718</v>
      </c>
      <c r="H32" s="191" t="s">
        <v>719</v>
      </c>
      <c r="I32" s="191" t="s">
        <v>720</v>
      </c>
      <c r="J32" s="191" t="s">
        <v>721</v>
      </c>
      <c r="K32" s="191" t="s">
        <v>722</v>
      </c>
      <c r="L32" s="191" t="s">
        <v>723</v>
      </c>
      <c r="M32" s="191" t="s">
        <v>724</v>
      </c>
      <c r="N32" s="117"/>
      <c r="O32" s="117"/>
      <c r="P32" s="117"/>
      <c r="Q32" s="117"/>
      <c r="R32" s="117"/>
      <c r="S32" s="117"/>
      <c r="T32" s="117"/>
      <c r="U32" s="117"/>
      <c r="V32" s="117"/>
      <c r="W32" s="117"/>
      <c r="X32" s="117"/>
      <c r="Y32" s="117"/>
      <c r="Z32" s="117"/>
      <c r="AA32" s="117"/>
      <c r="AB32" s="117"/>
      <c r="AC32" s="117"/>
      <c r="AD32" s="117"/>
      <c r="AE32" s="117"/>
      <c r="AF32" s="117"/>
      <c r="AG32" s="117"/>
    </row>
    <row r="33" ht="15.75" hidden="1" customHeight="1">
      <c r="A33" s="190" t="str">
        <f t="shared" si="1"/>
        <v>11/10/2019</v>
      </c>
      <c r="B33" s="191">
        <v>31.0</v>
      </c>
      <c r="C33" s="191" t="s">
        <v>725</v>
      </c>
      <c r="D33" s="191" t="s">
        <v>726</v>
      </c>
      <c r="E33" s="191" t="s">
        <v>727</v>
      </c>
      <c r="F33" s="191" t="s">
        <v>728</v>
      </c>
      <c r="G33" s="191" t="s">
        <v>729</v>
      </c>
      <c r="H33" s="191" t="s">
        <v>730</v>
      </c>
      <c r="I33" s="191" t="s">
        <v>731</v>
      </c>
      <c r="J33" s="191" t="s">
        <v>732</v>
      </c>
      <c r="K33" s="191" t="s">
        <v>733</v>
      </c>
      <c r="L33" s="191" t="s">
        <v>734</v>
      </c>
      <c r="M33" s="191" t="s">
        <v>735</v>
      </c>
      <c r="N33" s="117"/>
      <c r="O33" s="117"/>
      <c r="P33" s="117"/>
      <c r="Q33" s="117"/>
      <c r="R33" s="117"/>
      <c r="S33" s="117"/>
      <c r="T33" s="117"/>
      <c r="U33" s="117"/>
      <c r="V33" s="117"/>
      <c r="W33" s="117"/>
      <c r="X33" s="117"/>
      <c r="Y33" s="117"/>
      <c r="Z33" s="117"/>
      <c r="AA33" s="117"/>
      <c r="AB33" s="117"/>
      <c r="AC33" s="117"/>
      <c r="AD33" s="117"/>
      <c r="AE33" s="117"/>
      <c r="AF33" s="117"/>
      <c r="AG33" s="117"/>
    </row>
    <row r="34" ht="15.75" hidden="1" customHeight="1">
      <c r="A34" s="190" t="str">
        <f t="shared" si="1"/>
        <v>11/17/2019</v>
      </c>
      <c r="B34" s="191">
        <v>32.0</v>
      </c>
      <c r="C34" s="191" t="s">
        <v>736</v>
      </c>
      <c r="D34" s="191" t="s">
        <v>737</v>
      </c>
      <c r="E34" s="191" t="s">
        <v>738</v>
      </c>
      <c r="F34" s="191" t="s">
        <v>739</v>
      </c>
      <c r="G34" s="191" t="s">
        <v>740</v>
      </c>
      <c r="H34" s="191" t="s">
        <v>741</v>
      </c>
      <c r="I34" s="191" t="s">
        <v>742</v>
      </c>
      <c r="J34" s="191" t="s">
        <v>743</v>
      </c>
      <c r="K34" s="191" t="s">
        <v>744</v>
      </c>
      <c r="L34" s="191" t="s">
        <v>745</v>
      </c>
      <c r="M34" s="191" t="s">
        <v>746</v>
      </c>
      <c r="N34" s="117"/>
      <c r="O34" s="117"/>
      <c r="P34" s="117"/>
      <c r="Q34" s="117"/>
      <c r="R34" s="117"/>
      <c r="S34" s="117"/>
      <c r="T34" s="117"/>
      <c r="U34" s="117"/>
      <c r="V34" s="117"/>
      <c r="W34" s="117"/>
      <c r="X34" s="117"/>
      <c r="Y34" s="117"/>
      <c r="Z34" s="117"/>
      <c r="AA34" s="117"/>
      <c r="AB34" s="117"/>
      <c r="AC34" s="117"/>
      <c r="AD34" s="117"/>
      <c r="AE34" s="117"/>
      <c r="AF34" s="117"/>
      <c r="AG34" s="117"/>
    </row>
    <row r="35" ht="15.75" hidden="1" customHeight="1">
      <c r="A35" s="190" t="str">
        <f t="shared" si="1"/>
        <v>11/24/2019</v>
      </c>
      <c r="B35" s="191">
        <v>33.0</v>
      </c>
      <c r="C35" s="191" t="s">
        <v>747</v>
      </c>
      <c r="D35" s="191" t="s">
        <v>748</v>
      </c>
      <c r="E35" s="191" t="s">
        <v>749</v>
      </c>
      <c r="F35" s="191" t="s">
        <v>750</v>
      </c>
      <c r="G35" s="191" t="s">
        <v>751</v>
      </c>
      <c r="H35" s="191" t="s">
        <v>752</v>
      </c>
      <c r="I35" s="191" t="s">
        <v>753</v>
      </c>
      <c r="J35" s="191" t="s">
        <v>754</v>
      </c>
      <c r="K35" s="191" t="s">
        <v>755</v>
      </c>
      <c r="L35" s="191" t="s">
        <v>756</v>
      </c>
      <c r="M35" s="191" t="s">
        <v>757</v>
      </c>
      <c r="N35" s="117"/>
      <c r="O35" s="117"/>
      <c r="P35" s="117"/>
      <c r="Q35" s="117"/>
      <c r="R35" s="117"/>
      <c r="S35" s="117"/>
      <c r="T35" s="117"/>
      <c r="U35" s="117"/>
      <c r="V35" s="117"/>
      <c r="W35" s="117"/>
      <c r="X35" s="117"/>
      <c r="Y35" s="117"/>
      <c r="Z35" s="117"/>
      <c r="AA35" s="117"/>
      <c r="AB35" s="117"/>
      <c r="AC35" s="117"/>
      <c r="AD35" s="117"/>
      <c r="AE35" s="117"/>
      <c r="AF35" s="117"/>
      <c r="AG35" s="117"/>
    </row>
    <row r="36" ht="15.75" hidden="1" customHeight="1">
      <c r="A36" s="190" t="str">
        <f t="shared" si="1"/>
        <v>12/1/2019</v>
      </c>
      <c r="B36" s="191">
        <v>34.0</v>
      </c>
      <c r="C36" s="191" t="s">
        <v>758</v>
      </c>
      <c r="D36" s="191" t="s">
        <v>759</v>
      </c>
      <c r="E36" s="191" t="s">
        <v>760</v>
      </c>
      <c r="F36" s="191" t="s">
        <v>761</v>
      </c>
      <c r="G36" s="191" t="s">
        <v>762</v>
      </c>
      <c r="H36" s="191" t="s">
        <v>763</v>
      </c>
      <c r="I36" s="191" t="s">
        <v>764</v>
      </c>
      <c r="J36" s="191" t="s">
        <v>765</v>
      </c>
      <c r="K36" s="191" t="s">
        <v>766</v>
      </c>
      <c r="L36" s="191" t="s">
        <v>767</v>
      </c>
      <c r="M36" s="191" t="s">
        <v>768</v>
      </c>
      <c r="N36" s="117"/>
      <c r="O36" s="117"/>
      <c r="P36" s="117"/>
      <c r="Q36" s="117"/>
      <c r="R36" s="117"/>
      <c r="S36" s="117"/>
      <c r="T36" s="117"/>
      <c r="U36" s="117"/>
      <c r="V36" s="117"/>
      <c r="W36" s="117"/>
      <c r="X36" s="117"/>
      <c r="Y36" s="117"/>
      <c r="Z36" s="117"/>
      <c r="AA36" s="117"/>
      <c r="AB36" s="117"/>
      <c r="AC36" s="117"/>
      <c r="AD36" s="117"/>
      <c r="AE36" s="117"/>
      <c r="AF36" s="117"/>
      <c r="AG36" s="117"/>
    </row>
    <row r="37" ht="15.75" hidden="1" customHeight="1">
      <c r="A37" s="190" t="str">
        <f t="shared" si="1"/>
        <v>12/8/2019</v>
      </c>
      <c r="B37" s="191">
        <v>35.0</v>
      </c>
      <c r="C37" s="191" t="s">
        <v>769</v>
      </c>
      <c r="D37" s="191" t="s">
        <v>770</v>
      </c>
      <c r="E37" s="191" t="s">
        <v>771</v>
      </c>
      <c r="F37" s="191" t="s">
        <v>772</v>
      </c>
      <c r="G37" s="191" t="s">
        <v>773</v>
      </c>
      <c r="H37" s="191" t="s">
        <v>774</v>
      </c>
      <c r="I37" s="191" t="s">
        <v>775</v>
      </c>
      <c r="J37" s="191" t="s">
        <v>776</v>
      </c>
      <c r="K37" s="191" t="s">
        <v>777</v>
      </c>
      <c r="L37" s="191" t="s">
        <v>778</v>
      </c>
      <c r="M37" s="191" t="s">
        <v>779</v>
      </c>
      <c r="N37" s="117"/>
      <c r="O37" s="117"/>
      <c r="P37" s="117"/>
      <c r="Q37" s="117"/>
      <c r="R37" s="117"/>
      <c r="S37" s="117"/>
      <c r="T37" s="117"/>
      <c r="U37" s="117"/>
      <c r="V37" s="117"/>
      <c r="W37" s="117"/>
      <c r="X37" s="117"/>
      <c r="Y37" s="117"/>
      <c r="Z37" s="117"/>
      <c r="AA37" s="117"/>
      <c r="AB37" s="117"/>
      <c r="AC37" s="117"/>
      <c r="AD37" s="117"/>
      <c r="AE37" s="117"/>
      <c r="AF37" s="117"/>
      <c r="AG37" s="117"/>
    </row>
    <row r="38" ht="15.75" hidden="1" customHeight="1">
      <c r="A38" s="190" t="str">
        <f t="shared" si="1"/>
        <v>12/15/2019</v>
      </c>
      <c r="B38" s="191">
        <v>36.0</v>
      </c>
      <c r="C38" s="191" t="s">
        <v>780</v>
      </c>
      <c r="D38" s="191" t="s">
        <v>781</v>
      </c>
      <c r="E38" s="191" t="s">
        <v>782</v>
      </c>
      <c r="F38" s="191" t="s">
        <v>783</v>
      </c>
      <c r="G38" s="191" t="s">
        <v>784</v>
      </c>
      <c r="H38" s="191" t="s">
        <v>785</v>
      </c>
      <c r="I38" s="191" t="s">
        <v>786</v>
      </c>
      <c r="J38" s="191" t="s">
        <v>787</v>
      </c>
      <c r="K38" s="191" t="s">
        <v>788</v>
      </c>
      <c r="L38" s="191" t="s">
        <v>789</v>
      </c>
      <c r="M38" s="191" t="s">
        <v>790</v>
      </c>
      <c r="N38" s="117"/>
      <c r="O38" s="117"/>
      <c r="P38" s="117"/>
      <c r="Q38" s="117"/>
      <c r="R38" s="117"/>
      <c r="S38" s="117"/>
      <c r="T38" s="117"/>
      <c r="U38" s="117"/>
      <c r="V38" s="117"/>
      <c r="W38" s="117"/>
      <c r="X38" s="117"/>
      <c r="Y38" s="117"/>
      <c r="Z38" s="117"/>
      <c r="AA38" s="117"/>
      <c r="AB38" s="117"/>
      <c r="AC38" s="117"/>
      <c r="AD38" s="117"/>
      <c r="AE38" s="117"/>
      <c r="AF38" s="117"/>
      <c r="AG38" s="117"/>
    </row>
    <row r="39" ht="15.75" hidden="1" customHeight="1">
      <c r="A39" s="190" t="str">
        <f t="shared" si="1"/>
        <v>12/22/2019</v>
      </c>
      <c r="B39" s="191">
        <v>37.0</v>
      </c>
      <c r="C39" s="191" t="s">
        <v>791</v>
      </c>
      <c r="D39" s="191" t="s">
        <v>792</v>
      </c>
      <c r="E39" s="191" t="s">
        <v>793</v>
      </c>
      <c r="F39" s="191" t="s">
        <v>794</v>
      </c>
      <c r="G39" s="191" t="s">
        <v>795</v>
      </c>
      <c r="H39" s="191" t="s">
        <v>796</v>
      </c>
      <c r="I39" s="191" t="s">
        <v>797</v>
      </c>
      <c r="J39" s="191" t="s">
        <v>798</v>
      </c>
      <c r="K39" s="191" t="s">
        <v>799</v>
      </c>
      <c r="L39" s="191" t="s">
        <v>800</v>
      </c>
      <c r="M39" s="191" t="s">
        <v>801</v>
      </c>
      <c r="N39" s="117"/>
      <c r="O39" s="117"/>
      <c r="P39" s="117"/>
      <c r="Q39" s="117"/>
      <c r="R39" s="117"/>
      <c r="S39" s="117"/>
      <c r="T39" s="117"/>
      <c r="U39" s="117"/>
      <c r="V39" s="117"/>
      <c r="W39" s="117"/>
      <c r="X39" s="117"/>
      <c r="Y39" s="117"/>
      <c r="Z39" s="117"/>
      <c r="AA39" s="117"/>
      <c r="AB39" s="117"/>
      <c r="AC39" s="117"/>
      <c r="AD39" s="117"/>
      <c r="AE39" s="117"/>
      <c r="AF39" s="117"/>
      <c r="AG39" s="117"/>
    </row>
    <row r="40" ht="15.75" hidden="1" customHeight="1">
      <c r="A40" s="190" t="str">
        <f t="shared" si="1"/>
        <v>12/29/2019</v>
      </c>
      <c r="B40" s="191">
        <v>38.0</v>
      </c>
      <c r="C40" s="191" t="s">
        <v>802</v>
      </c>
      <c r="D40" s="191" t="s">
        <v>803</v>
      </c>
      <c r="E40" s="191" t="s">
        <v>804</v>
      </c>
      <c r="F40" s="191" t="s">
        <v>805</v>
      </c>
      <c r="G40" s="191" t="s">
        <v>806</v>
      </c>
      <c r="H40" s="191" t="s">
        <v>807</v>
      </c>
      <c r="I40" s="191" t="s">
        <v>808</v>
      </c>
      <c r="J40" s="191" t="s">
        <v>809</v>
      </c>
      <c r="K40" s="191" t="s">
        <v>810</v>
      </c>
      <c r="L40" s="191" t="s">
        <v>811</v>
      </c>
      <c r="M40" s="191" t="s">
        <v>812</v>
      </c>
      <c r="N40" s="117"/>
      <c r="O40" s="117"/>
      <c r="P40" s="117"/>
      <c r="Q40" s="117"/>
      <c r="R40" s="117"/>
      <c r="S40" s="117"/>
      <c r="T40" s="117"/>
      <c r="U40" s="117"/>
      <c r="V40" s="117"/>
      <c r="W40" s="117"/>
      <c r="X40" s="117"/>
      <c r="Y40" s="117"/>
      <c r="Z40" s="117"/>
      <c r="AA40" s="117"/>
      <c r="AB40" s="117"/>
      <c r="AC40" s="117"/>
      <c r="AD40" s="117"/>
      <c r="AE40" s="117"/>
      <c r="AF40" s="117"/>
      <c r="AG40" s="117"/>
    </row>
    <row r="41" ht="15.75" hidden="1" customHeight="1">
      <c r="A41" s="190" t="str">
        <f t="shared" si="1"/>
        <v>1/5/2020</v>
      </c>
      <c r="B41" s="191">
        <v>39.0</v>
      </c>
      <c r="C41" s="191" t="s">
        <v>813</v>
      </c>
      <c r="D41" s="191" t="s">
        <v>814</v>
      </c>
      <c r="E41" s="191" t="s">
        <v>815</v>
      </c>
      <c r="F41" s="191" t="s">
        <v>816</v>
      </c>
      <c r="G41" s="191" t="s">
        <v>817</v>
      </c>
      <c r="H41" s="191" t="s">
        <v>818</v>
      </c>
      <c r="I41" s="191" t="s">
        <v>819</v>
      </c>
      <c r="J41" s="191" t="s">
        <v>820</v>
      </c>
      <c r="K41" s="191" t="s">
        <v>821</v>
      </c>
      <c r="L41" s="191" t="s">
        <v>822</v>
      </c>
      <c r="M41" s="191" t="s">
        <v>823</v>
      </c>
      <c r="N41" s="117"/>
      <c r="O41" s="117"/>
      <c r="P41" s="117"/>
      <c r="Q41" s="117"/>
      <c r="R41" s="117"/>
      <c r="S41" s="117"/>
      <c r="T41" s="117"/>
      <c r="U41" s="117"/>
      <c r="V41" s="117"/>
      <c r="W41" s="117"/>
      <c r="X41" s="117"/>
      <c r="Y41" s="117"/>
      <c r="Z41" s="117"/>
      <c r="AA41" s="117"/>
      <c r="AB41" s="117"/>
      <c r="AC41" s="117"/>
      <c r="AD41" s="117"/>
      <c r="AE41" s="117"/>
      <c r="AF41" s="117"/>
      <c r="AG41" s="117"/>
    </row>
    <row r="42" ht="15.75" hidden="1" customHeight="1">
      <c r="A42" s="190" t="str">
        <f t="shared" si="1"/>
        <v>1/12/2020</v>
      </c>
      <c r="B42" s="191">
        <v>40.0</v>
      </c>
      <c r="C42" s="191" t="s">
        <v>824</v>
      </c>
      <c r="D42" s="191" t="s">
        <v>825</v>
      </c>
      <c r="E42" s="191" t="s">
        <v>826</v>
      </c>
      <c r="F42" s="191" t="s">
        <v>827</v>
      </c>
      <c r="G42" s="191" t="s">
        <v>828</v>
      </c>
      <c r="H42" s="191" t="s">
        <v>829</v>
      </c>
      <c r="I42" s="191" t="s">
        <v>830</v>
      </c>
      <c r="J42" s="191" t="s">
        <v>831</v>
      </c>
      <c r="K42" s="191" t="s">
        <v>832</v>
      </c>
      <c r="L42" s="191" t="s">
        <v>833</v>
      </c>
      <c r="M42" s="191" t="s">
        <v>834</v>
      </c>
      <c r="N42" s="117"/>
      <c r="O42" s="117"/>
      <c r="P42" s="117"/>
      <c r="Q42" s="117"/>
      <c r="R42" s="117"/>
      <c r="S42" s="117"/>
      <c r="T42" s="117"/>
      <c r="U42" s="117"/>
      <c r="V42" s="117"/>
      <c r="W42" s="117"/>
      <c r="X42" s="117"/>
      <c r="Y42" s="117"/>
      <c r="Z42" s="117"/>
      <c r="AA42" s="117"/>
      <c r="AB42" s="117"/>
      <c r="AC42" s="117"/>
      <c r="AD42" s="117"/>
      <c r="AE42" s="117"/>
      <c r="AF42" s="117"/>
      <c r="AG42" s="117"/>
    </row>
    <row r="43" ht="15.75" hidden="1" customHeight="1">
      <c r="A43" s="190" t="str">
        <f t="shared" si="1"/>
        <v>1/19/2020</v>
      </c>
      <c r="B43" s="191">
        <v>41.0</v>
      </c>
      <c r="C43" s="191" t="s">
        <v>835</v>
      </c>
      <c r="D43" s="191" t="s">
        <v>836</v>
      </c>
      <c r="E43" s="191" t="s">
        <v>837</v>
      </c>
      <c r="F43" s="191" t="s">
        <v>838</v>
      </c>
      <c r="G43" s="191" t="s">
        <v>839</v>
      </c>
      <c r="H43" s="191" t="s">
        <v>840</v>
      </c>
      <c r="I43" s="191" t="s">
        <v>841</v>
      </c>
      <c r="J43" s="191" t="s">
        <v>842</v>
      </c>
      <c r="K43" s="191" t="s">
        <v>843</v>
      </c>
      <c r="L43" s="191" t="s">
        <v>844</v>
      </c>
      <c r="M43" s="191" t="s">
        <v>845</v>
      </c>
      <c r="N43" s="117"/>
      <c r="O43" s="117"/>
      <c r="P43" s="117"/>
      <c r="Q43" s="117"/>
      <c r="R43" s="117"/>
      <c r="S43" s="117"/>
      <c r="T43" s="117"/>
      <c r="U43" s="117"/>
      <c r="V43" s="117"/>
      <c r="W43" s="117"/>
      <c r="X43" s="117"/>
      <c r="Y43" s="117"/>
      <c r="Z43" s="117"/>
      <c r="AA43" s="117"/>
      <c r="AB43" s="117"/>
      <c r="AC43" s="117"/>
      <c r="AD43" s="117"/>
      <c r="AE43" s="117"/>
      <c r="AF43" s="117"/>
      <c r="AG43" s="117"/>
    </row>
    <row r="44" ht="15.75" hidden="1" customHeight="1">
      <c r="A44" s="190" t="str">
        <f t="shared" si="1"/>
        <v>1/26/2020</v>
      </c>
      <c r="B44" s="191">
        <v>42.0</v>
      </c>
      <c r="C44" s="191" t="s">
        <v>846</v>
      </c>
      <c r="D44" s="191" t="s">
        <v>847</v>
      </c>
      <c r="E44" s="191" t="s">
        <v>848</v>
      </c>
      <c r="F44" s="191" t="s">
        <v>849</v>
      </c>
      <c r="G44" s="191" t="s">
        <v>850</v>
      </c>
      <c r="H44" s="191" t="s">
        <v>851</v>
      </c>
      <c r="I44" s="191" t="s">
        <v>852</v>
      </c>
      <c r="J44" s="191" t="s">
        <v>853</v>
      </c>
      <c r="K44" s="191" t="s">
        <v>854</v>
      </c>
      <c r="L44" s="191" t="s">
        <v>855</v>
      </c>
      <c r="M44" s="191" t="s">
        <v>856</v>
      </c>
      <c r="N44" s="117"/>
      <c r="O44" s="117"/>
      <c r="P44" s="117"/>
      <c r="Q44" s="117"/>
      <c r="R44" s="117"/>
      <c r="S44" s="117"/>
      <c r="T44" s="117"/>
      <c r="U44" s="117"/>
      <c r="V44" s="117"/>
      <c r="W44" s="117"/>
      <c r="X44" s="117"/>
      <c r="Y44" s="117"/>
      <c r="Z44" s="117"/>
      <c r="AA44" s="117"/>
      <c r="AB44" s="117"/>
      <c r="AC44" s="117"/>
      <c r="AD44" s="117"/>
      <c r="AE44" s="117"/>
      <c r="AF44" s="117"/>
      <c r="AG44" s="117"/>
    </row>
    <row r="45" ht="15.75" hidden="1" customHeight="1">
      <c r="A45" s="190" t="str">
        <f t="shared" si="1"/>
        <v>2/2/2020</v>
      </c>
      <c r="B45" s="191">
        <v>43.0</v>
      </c>
      <c r="C45" s="191" t="s">
        <v>857</v>
      </c>
      <c r="D45" s="191" t="s">
        <v>858</v>
      </c>
      <c r="E45" s="191" t="s">
        <v>859</v>
      </c>
      <c r="F45" s="191" t="s">
        <v>860</v>
      </c>
      <c r="G45" s="191" t="s">
        <v>861</v>
      </c>
      <c r="H45" s="191" t="s">
        <v>862</v>
      </c>
      <c r="I45" s="191" t="s">
        <v>863</v>
      </c>
      <c r="J45" s="191" t="s">
        <v>864</v>
      </c>
      <c r="K45" s="191" t="s">
        <v>865</v>
      </c>
      <c r="L45" s="191" t="s">
        <v>866</v>
      </c>
      <c r="M45" s="191" t="s">
        <v>867</v>
      </c>
      <c r="N45" s="117"/>
      <c r="O45" s="117"/>
      <c r="P45" s="117"/>
      <c r="Q45" s="117"/>
      <c r="R45" s="117"/>
      <c r="S45" s="117"/>
      <c r="T45" s="117"/>
      <c r="U45" s="117"/>
      <c r="V45" s="117"/>
      <c r="W45" s="117"/>
      <c r="X45" s="117"/>
      <c r="Y45" s="117"/>
      <c r="Z45" s="117"/>
      <c r="AA45" s="117"/>
      <c r="AB45" s="117"/>
      <c r="AC45" s="117"/>
      <c r="AD45" s="117"/>
      <c r="AE45" s="117"/>
      <c r="AF45" s="117"/>
      <c r="AG45" s="117"/>
    </row>
    <row r="46" ht="15.75" hidden="1" customHeight="1">
      <c r="A46" s="190" t="str">
        <f t="shared" si="1"/>
        <v>2/9/2020</v>
      </c>
      <c r="B46" s="191">
        <v>44.0</v>
      </c>
      <c r="C46" s="191" t="s">
        <v>868</v>
      </c>
      <c r="D46" s="191" t="s">
        <v>869</v>
      </c>
      <c r="E46" s="191" t="s">
        <v>870</v>
      </c>
      <c r="F46" s="191" t="s">
        <v>871</v>
      </c>
      <c r="G46" s="191" t="s">
        <v>872</v>
      </c>
      <c r="H46" s="191" t="s">
        <v>873</v>
      </c>
      <c r="I46" s="191" t="s">
        <v>874</v>
      </c>
      <c r="J46" s="191" t="s">
        <v>875</v>
      </c>
      <c r="K46" s="191" t="s">
        <v>876</v>
      </c>
      <c r="L46" s="191" t="s">
        <v>877</v>
      </c>
      <c r="M46" s="191" t="s">
        <v>878</v>
      </c>
      <c r="N46" s="117"/>
      <c r="O46" s="117"/>
      <c r="P46" s="117"/>
      <c r="Q46" s="117"/>
      <c r="R46" s="117"/>
      <c r="S46" s="117"/>
      <c r="T46" s="117"/>
      <c r="U46" s="117"/>
      <c r="V46" s="117"/>
      <c r="W46" s="117"/>
      <c r="X46" s="117"/>
      <c r="Y46" s="117"/>
      <c r="Z46" s="117"/>
      <c r="AA46" s="117"/>
      <c r="AB46" s="117"/>
      <c r="AC46" s="117"/>
      <c r="AD46" s="117"/>
      <c r="AE46" s="117"/>
      <c r="AF46" s="117"/>
      <c r="AG46" s="117"/>
    </row>
    <row r="47" ht="15.75" hidden="1" customHeight="1">
      <c r="A47" s="190" t="str">
        <f t="shared" si="1"/>
        <v>2/16/2020</v>
      </c>
      <c r="B47" s="191">
        <v>45.0</v>
      </c>
      <c r="C47" s="191" t="s">
        <v>879</v>
      </c>
      <c r="D47" s="191" t="s">
        <v>880</v>
      </c>
      <c r="E47" s="191" t="s">
        <v>881</v>
      </c>
      <c r="F47" s="191" t="s">
        <v>882</v>
      </c>
      <c r="G47" s="191" t="s">
        <v>883</v>
      </c>
      <c r="H47" s="191" t="s">
        <v>884</v>
      </c>
      <c r="I47" s="191" t="s">
        <v>885</v>
      </c>
      <c r="J47" s="191" t="s">
        <v>886</v>
      </c>
      <c r="K47" s="191" t="s">
        <v>887</v>
      </c>
      <c r="L47" s="191" t="s">
        <v>888</v>
      </c>
      <c r="M47" s="191" t="s">
        <v>889</v>
      </c>
      <c r="N47" s="117"/>
      <c r="O47" s="117"/>
      <c r="P47" s="117"/>
      <c r="Q47" s="117"/>
      <c r="R47" s="117"/>
      <c r="S47" s="117"/>
      <c r="T47" s="117"/>
      <c r="U47" s="117"/>
      <c r="V47" s="117"/>
      <c r="W47" s="117"/>
      <c r="X47" s="117"/>
      <c r="Y47" s="117"/>
      <c r="Z47" s="117"/>
      <c r="AA47" s="117"/>
      <c r="AB47" s="117"/>
      <c r="AC47" s="117"/>
      <c r="AD47" s="117"/>
      <c r="AE47" s="117"/>
      <c r="AF47" s="117"/>
      <c r="AG47" s="117"/>
    </row>
    <row r="48" ht="15.75" hidden="1" customHeight="1">
      <c r="A48" s="190" t="str">
        <f t="shared" si="1"/>
        <v>2/23/2020</v>
      </c>
      <c r="B48" s="191">
        <v>46.0</v>
      </c>
      <c r="C48" s="191" t="s">
        <v>890</v>
      </c>
      <c r="D48" s="191" t="s">
        <v>891</v>
      </c>
      <c r="E48" s="191" t="s">
        <v>892</v>
      </c>
      <c r="F48" s="191" t="s">
        <v>893</v>
      </c>
      <c r="G48" s="191" t="s">
        <v>894</v>
      </c>
      <c r="H48" s="191" t="s">
        <v>895</v>
      </c>
      <c r="I48" s="191" t="s">
        <v>896</v>
      </c>
      <c r="J48" s="191" t="s">
        <v>897</v>
      </c>
      <c r="K48" s="191" t="s">
        <v>898</v>
      </c>
      <c r="L48" s="191" t="s">
        <v>899</v>
      </c>
      <c r="M48" s="191" t="s">
        <v>900</v>
      </c>
      <c r="N48" s="117"/>
      <c r="O48" s="117"/>
      <c r="P48" s="117"/>
      <c r="Q48" s="117"/>
      <c r="R48" s="117"/>
      <c r="S48" s="117"/>
      <c r="T48" s="117"/>
      <c r="U48" s="117"/>
      <c r="V48" s="117"/>
      <c r="W48" s="117"/>
      <c r="X48" s="117"/>
      <c r="Y48" s="117"/>
      <c r="Z48" s="117"/>
      <c r="AA48" s="117"/>
      <c r="AB48" s="117"/>
      <c r="AC48" s="117"/>
      <c r="AD48" s="117"/>
      <c r="AE48" s="117"/>
      <c r="AF48" s="117"/>
      <c r="AG48" s="117"/>
    </row>
    <row r="49" ht="15.75" hidden="1" customHeight="1">
      <c r="A49" s="190" t="str">
        <f t="shared" si="1"/>
        <v>3/1/2020</v>
      </c>
      <c r="B49" s="191">
        <v>47.0</v>
      </c>
      <c r="C49" s="191" t="s">
        <v>901</v>
      </c>
      <c r="D49" s="191" t="s">
        <v>902</v>
      </c>
      <c r="E49" s="191" t="s">
        <v>903</v>
      </c>
      <c r="F49" s="191" t="s">
        <v>904</v>
      </c>
      <c r="G49" s="191" t="s">
        <v>905</v>
      </c>
      <c r="H49" s="191" t="s">
        <v>906</v>
      </c>
      <c r="I49" s="191" t="s">
        <v>907</v>
      </c>
      <c r="J49" s="191" t="s">
        <v>908</v>
      </c>
      <c r="K49" s="191" t="s">
        <v>909</v>
      </c>
      <c r="L49" s="191" t="s">
        <v>910</v>
      </c>
      <c r="M49" s="191" t="s">
        <v>911</v>
      </c>
      <c r="N49" s="117"/>
      <c r="O49" s="117"/>
      <c r="P49" s="117"/>
      <c r="Q49" s="117"/>
      <c r="R49" s="117"/>
      <c r="S49" s="117"/>
      <c r="T49" s="117"/>
      <c r="U49" s="117"/>
      <c r="V49" s="117"/>
      <c r="W49" s="117"/>
      <c r="X49" s="117"/>
      <c r="Y49" s="117"/>
      <c r="Z49" s="117"/>
      <c r="AA49" s="117"/>
      <c r="AB49" s="117"/>
      <c r="AC49" s="117"/>
      <c r="AD49" s="117"/>
      <c r="AE49" s="117"/>
      <c r="AF49" s="117"/>
      <c r="AG49" s="117"/>
    </row>
    <row r="50" ht="15.75" hidden="1" customHeight="1">
      <c r="A50" s="190" t="str">
        <f t="shared" si="1"/>
        <v>3/8/2020</v>
      </c>
      <c r="B50" s="191">
        <v>48.0</v>
      </c>
      <c r="C50" s="191" t="s">
        <v>912</v>
      </c>
      <c r="D50" s="191" t="s">
        <v>913</v>
      </c>
      <c r="E50" s="191" t="s">
        <v>914</v>
      </c>
      <c r="F50" s="191" t="s">
        <v>915</v>
      </c>
      <c r="G50" s="191" t="s">
        <v>916</v>
      </c>
      <c r="H50" s="191" t="s">
        <v>917</v>
      </c>
      <c r="I50" s="191" t="s">
        <v>918</v>
      </c>
      <c r="J50" s="191" t="s">
        <v>919</v>
      </c>
      <c r="K50" s="191" t="s">
        <v>920</v>
      </c>
      <c r="L50" s="191" t="s">
        <v>921</v>
      </c>
      <c r="M50" s="191" t="s">
        <v>922</v>
      </c>
      <c r="N50" s="117"/>
      <c r="O50" s="117"/>
      <c r="P50" s="117"/>
      <c r="Q50" s="117"/>
      <c r="R50" s="117"/>
      <c r="S50" s="117"/>
      <c r="T50" s="117"/>
      <c r="U50" s="117"/>
      <c r="V50" s="117"/>
      <c r="W50" s="117"/>
      <c r="X50" s="117"/>
      <c r="Y50" s="117"/>
      <c r="Z50" s="117"/>
      <c r="AA50" s="117"/>
      <c r="AB50" s="117"/>
      <c r="AC50" s="117"/>
      <c r="AD50" s="117"/>
      <c r="AE50" s="117"/>
      <c r="AF50" s="117"/>
      <c r="AG50" s="117"/>
    </row>
    <row r="51" ht="15.75" hidden="1" customHeight="1">
      <c r="A51" s="190" t="str">
        <f t="shared" si="1"/>
        <v>3/15/2020</v>
      </c>
      <c r="B51" s="191">
        <v>49.0</v>
      </c>
      <c r="C51" s="191" t="s">
        <v>923</v>
      </c>
      <c r="D51" s="191" t="s">
        <v>924</v>
      </c>
      <c r="E51" s="191" t="s">
        <v>925</v>
      </c>
      <c r="F51" s="191" t="s">
        <v>926</v>
      </c>
      <c r="G51" s="191" t="s">
        <v>927</v>
      </c>
      <c r="H51" s="191" t="s">
        <v>928</v>
      </c>
      <c r="I51" s="191" t="s">
        <v>929</v>
      </c>
      <c r="J51" s="191" t="s">
        <v>930</v>
      </c>
      <c r="K51" s="191" t="s">
        <v>931</v>
      </c>
      <c r="L51" s="191" t="s">
        <v>932</v>
      </c>
      <c r="M51" s="191" t="s">
        <v>933</v>
      </c>
      <c r="N51" s="117"/>
      <c r="O51" s="117"/>
      <c r="P51" s="117"/>
      <c r="Q51" s="117"/>
      <c r="R51" s="117"/>
      <c r="S51" s="117"/>
      <c r="T51" s="117"/>
      <c r="U51" s="117"/>
      <c r="V51" s="117"/>
      <c r="W51" s="117"/>
      <c r="X51" s="117"/>
      <c r="Y51" s="117"/>
      <c r="Z51" s="117"/>
      <c r="AA51" s="117"/>
      <c r="AB51" s="117"/>
      <c r="AC51" s="117"/>
      <c r="AD51" s="117"/>
      <c r="AE51" s="117"/>
      <c r="AF51" s="117"/>
      <c r="AG51" s="117"/>
    </row>
    <row r="52" ht="15.75" hidden="1" customHeight="1">
      <c r="A52" s="190" t="str">
        <f t="shared" si="1"/>
        <v>3/22/2020</v>
      </c>
      <c r="B52" s="191">
        <v>50.0</v>
      </c>
      <c r="C52" s="191" t="s">
        <v>934</v>
      </c>
      <c r="D52" s="191" t="s">
        <v>935</v>
      </c>
      <c r="E52" s="191" t="s">
        <v>936</v>
      </c>
      <c r="F52" s="191" t="s">
        <v>937</v>
      </c>
      <c r="G52" s="191" t="s">
        <v>938</v>
      </c>
      <c r="H52" s="191" t="s">
        <v>939</v>
      </c>
      <c r="I52" s="191" t="s">
        <v>940</v>
      </c>
      <c r="J52" s="191" t="s">
        <v>941</v>
      </c>
      <c r="K52" s="191" t="s">
        <v>942</v>
      </c>
      <c r="L52" s="191" t="s">
        <v>943</v>
      </c>
      <c r="M52" s="191" t="s">
        <v>944</v>
      </c>
      <c r="N52" s="117"/>
      <c r="O52" s="117"/>
      <c r="P52" s="117"/>
      <c r="Q52" s="117"/>
      <c r="R52" s="117"/>
      <c r="S52" s="117"/>
      <c r="T52" s="117"/>
      <c r="U52" s="117"/>
      <c r="V52" s="117"/>
      <c r="W52" s="117"/>
      <c r="X52" s="117"/>
      <c r="Y52" s="117"/>
      <c r="Z52" s="117"/>
      <c r="AA52" s="117"/>
      <c r="AB52" s="117"/>
      <c r="AC52" s="117"/>
      <c r="AD52" s="117"/>
      <c r="AE52" s="117"/>
      <c r="AF52" s="117"/>
      <c r="AG52" s="117"/>
    </row>
    <row r="53" ht="15.75" hidden="1" customHeight="1">
      <c r="A53" s="190" t="str">
        <f t="shared" si="1"/>
        <v>3/29/2020</v>
      </c>
      <c r="B53" s="191">
        <v>51.0</v>
      </c>
      <c r="C53" s="191" t="s">
        <v>945</v>
      </c>
      <c r="D53" s="191" t="s">
        <v>946</v>
      </c>
      <c r="E53" s="191" t="s">
        <v>947</v>
      </c>
      <c r="F53" s="191" t="s">
        <v>948</v>
      </c>
      <c r="G53" s="191" t="s">
        <v>949</v>
      </c>
      <c r="H53" s="191" t="s">
        <v>950</v>
      </c>
      <c r="I53" s="191" t="s">
        <v>951</v>
      </c>
      <c r="J53" s="191" t="s">
        <v>952</v>
      </c>
      <c r="K53" s="191" t="s">
        <v>953</v>
      </c>
      <c r="L53" s="191" t="s">
        <v>954</v>
      </c>
      <c r="M53" s="191" t="s">
        <v>955</v>
      </c>
      <c r="N53" s="117"/>
      <c r="O53" s="117"/>
      <c r="P53" s="117"/>
      <c r="Q53" s="117"/>
      <c r="R53" s="117"/>
      <c r="S53" s="117"/>
      <c r="T53" s="117"/>
      <c r="U53" s="117"/>
      <c r="V53" s="117"/>
      <c r="W53" s="117"/>
      <c r="X53" s="117"/>
      <c r="Y53" s="117"/>
      <c r="Z53" s="117"/>
      <c r="AA53" s="117"/>
      <c r="AB53" s="117"/>
      <c r="AC53" s="117"/>
      <c r="AD53" s="117"/>
      <c r="AE53" s="117"/>
      <c r="AF53" s="117"/>
      <c r="AG53" s="117"/>
    </row>
    <row r="54" ht="15.75" hidden="1" customHeight="1">
      <c r="A54" s="190" t="str">
        <f t="shared" si="1"/>
        <v>4/5/2020</v>
      </c>
      <c r="B54" s="191">
        <v>52.0</v>
      </c>
      <c r="C54" s="191" t="s">
        <v>956</v>
      </c>
      <c r="D54" s="191" t="s">
        <v>957</v>
      </c>
      <c r="E54" s="191" t="s">
        <v>958</v>
      </c>
      <c r="F54" s="191" t="s">
        <v>959</v>
      </c>
      <c r="G54" s="191" t="s">
        <v>960</v>
      </c>
      <c r="H54" s="191" t="s">
        <v>961</v>
      </c>
      <c r="I54" s="191" t="s">
        <v>962</v>
      </c>
      <c r="J54" s="191" t="s">
        <v>963</v>
      </c>
      <c r="K54" s="191" t="s">
        <v>964</v>
      </c>
      <c r="L54" s="191" t="s">
        <v>965</v>
      </c>
      <c r="M54" s="191" t="s">
        <v>966</v>
      </c>
      <c r="N54" s="117"/>
      <c r="O54" s="117"/>
      <c r="P54" s="117"/>
      <c r="Q54" s="117"/>
      <c r="R54" s="117"/>
      <c r="S54" s="117"/>
      <c r="T54" s="117"/>
      <c r="U54" s="117"/>
      <c r="V54" s="117"/>
      <c r="W54" s="117"/>
      <c r="X54" s="117"/>
      <c r="Y54" s="117"/>
      <c r="Z54" s="117"/>
      <c r="AA54" s="117"/>
      <c r="AB54" s="117"/>
      <c r="AC54" s="117"/>
      <c r="AD54" s="117"/>
      <c r="AE54" s="117"/>
      <c r="AF54" s="117"/>
      <c r="AG54" s="117"/>
    </row>
    <row r="55" ht="15.75" customHeight="1">
      <c r="B55" s="193"/>
      <c r="C55" s="193"/>
      <c r="D55" s="193"/>
      <c r="E55" s="193"/>
      <c r="F55" s="193"/>
      <c r="G55" s="193"/>
      <c r="H55" s="193"/>
      <c r="I55" s="193"/>
      <c r="J55" s="117"/>
      <c r="K55" s="117"/>
      <c r="L55" s="117"/>
      <c r="M55" s="117"/>
      <c r="N55" s="194"/>
      <c r="O55" s="117"/>
      <c r="P55" s="117"/>
      <c r="Q55" s="117"/>
      <c r="R55" s="117"/>
      <c r="S55" s="117"/>
      <c r="T55" s="117"/>
      <c r="U55" s="117"/>
      <c r="V55" s="117"/>
      <c r="W55" s="117"/>
      <c r="X55" s="117"/>
      <c r="Y55" s="117"/>
      <c r="Z55" s="117"/>
      <c r="AA55" s="117"/>
      <c r="AB55" s="117"/>
      <c r="AC55" s="117"/>
      <c r="AD55" s="117"/>
      <c r="AE55" s="117"/>
      <c r="AF55" s="117"/>
      <c r="AG55" s="117"/>
    </row>
    <row r="56" ht="15.75" customHeight="1">
      <c r="B56" s="188" t="s">
        <v>443</v>
      </c>
      <c r="C56" s="189" t="s">
        <v>444</v>
      </c>
      <c r="D56" s="189" t="s">
        <v>967</v>
      </c>
      <c r="E56" s="189" t="s">
        <v>968</v>
      </c>
      <c r="F56" s="189" t="s">
        <v>969</v>
      </c>
      <c r="G56" s="189" t="s">
        <v>970</v>
      </c>
      <c r="H56" s="189" t="s">
        <v>971</v>
      </c>
      <c r="I56" s="189" t="s">
        <v>972</v>
      </c>
      <c r="J56" s="117"/>
      <c r="K56" s="117"/>
      <c r="L56" s="117"/>
      <c r="M56" s="117"/>
      <c r="N56" s="194"/>
      <c r="O56" s="117"/>
      <c r="P56" s="117"/>
      <c r="Q56" s="117"/>
      <c r="R56" s="117"/>
      <c r="S56" s="117"/>
      <c r="T56" s="117"/>
      <c r="U56" s="117"/>
      <c r="V56" s="117"/>
      <c r="W56" s="117"/>
      <c r="X56" s="117"/>
      <c r="Y56" s="117"/>
      <c r="Z56" s="117"/>
      <c r="AA56" s="117"/>
      <c r="AB56" s="117"/>
      <c r="AC56" s="117"/>
      <c r="AD56" s="117"/>
      <c r="AE56" s="117"/>
      <c r="AF56" s="117"/>
      <c r="AG56" s="117"/>
    </row>
    <row r="57" ht="15.75" customHeight="1">
      <c r="A57" s="190" t="str">
        <f t="shared" ref="A57:A108" si="2">A3</f>
        <v>4/14/2019</v>
      </c>
      <c r="B57" s="191">
        <v>1.0</v>
      </c>
      <c r="C57" s="191" t="s">
        <v>455</v>
      </c>
      <c r="D57" s="192" t="s">
        <v>456</v>
      </c>
      <c r="E57" s="192" t="s">
        <v>482</v>
      </c>
      <c r="F57" s="191" t="s">
        <v>484</v>
      </c>
      <c r="G57" s="192" t="s">
        <v>459</v>
      </c>
      <c r="H57" s="192" t="s">
        <v>482</v>
      </c>
      <c r="I57" s="192" t="s">
        <v>460</v>
      </c>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58" ht="15.75" customHeight="1">
      <c r="A58" s="190" t="str">
        <f t="shared" si="2"/>
        <v>4/21/2019</v>
      </c>
      <c r="B58" s="191">
        <v>2.0</v>
      </c>
      <c r="C58" s="191" t="s">
        <v>465</v>
      </c>
      <c r="D58" s="192" t="s">
        <v>466</v>
      </c>
      <c r="E58" s="192" t="s">
        <v>973</v>
      </c>
      <c r="F58" s="191" t="s">
        <v>484</v>
      </c>
      <c r="G58" s="192" t="s">
        <v>469</v>
      </c>
      <c r="H58" s="192" t="s">
        <v>974</v>
      </c>
      <c r="I58" s="192" t="s">
        <v>460</v>
      </c>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row>
    <row r="59" ht="15.75" customHeight="1">
      <c r="A59" s="190" t="str">
        <f t="shared" si="2"/>
        <v>4/28/2019</v>
      </c>
      <c r="B59" s="191">
        <v>3.0</v>
      </c>
      <c r="C59" s="191" t="s">
        <v>465</v>
      </c>
      <c r="D59" s="192" t="s">
        <v>472</v>
      </c>
      <c r="E59" s="192" t="s">
        <v>973</v>
      </c>
      <c r="F59" s="191" t="s">
        <v>484</v>
      </c>
      <c r="G59" s="192" t="s">
        <v>473</v>
      </c>
      <c r="H59" s="192" t="s">
        <v>973</v>
      </c>
      <c r="I59" s="192" t="s">
        <v>460</v>
      </c>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row>
    <row r="60" ht="15.75" customHeight="1">
      <c r="A60" s="190" t="str">
        <f t="shared" si="2"/>
        <v>5/5/2019</v>
      </c>
      <c r="B60" s="191">
        <v>4.0</v>
      </c>
      <c r="C60" s="191" t="s">
        <v>465</v>
      </c>
      <c r="D60" s="192" t="s">
        <v>472</v>
      </c>
      <c r="E60" s="192" t="s">
        <v>975</v>
      </c>
      <c r="F60" s="191" t="s">
        <v>494</v>
      </c>
      <c r="G60" s="192" t="s">
        <v>477</v>
      </c>
      <c r="H60" s="192" t="s">
        <v>973</v>
      </c>
      <c r="I60" s="192" t="s">
        <v>460</v>
      </c>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row>
    <row r="61" ht="15.75" customHeight="1">
      <c r="A61" s="190" t="str">
        <f t="shared" si="2"/>
        <v>5/12/2019</v>
      </c>
      <c r="B61" s="191">
        <v>5.0</v>
      </c>
      <c r="C61" s="191" t="s">
        <v>465</v>
      </c>
      <c r="D61" s="192" t="s">
        <v>479</v>
      </c>
      <c r="E61" s="192" t="s">
        <v>975</v>
      </c>
      <c r="F61" s="191" t="s">
        <v>494</v>
      </c>
      <c r="G61" s="192" t="s">
        <v>477</v>
      </c>
      <c r="H61" s="192" t="s">
        <v>973</v>
      </c>
      <c r="I61" s="192" t="s">
        <v>460</v>
      </c>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row>
    <row r="62" ht="15.75" customHeight="1">
      <c r="A62" s="190" t="str">
        <f t="shared" si="2"/>
        <v>5/19/2019</v>
      </c>
      <c r="B62" s="191">
        <v>6.0</v>
      </c>
      <c r="C62" s="191" t="s">
        <v>480</v>
      </c>
      <c r="D62" s="192" t="s">
        <v>481</v>
      </c>
      <c r="E62" s="192" t="s">
        <v>456</v>
      </c>
      <c r="F62" s="192" t="s">
        <v>976</v>
      </c>
      <c r="G62" s="192" t="s">
        <v>483</v>
      </c>
      <c r="H62" s="192" t="s">
        <v>456</v>
      </c>
      <c r="I62" s="191" t="s">
        <v>484</v>
      </c>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row>
    <row r="63" ht="15.75" customHeight="1">
      <c r="A63" s="190" t="str">
        <f t="shared" si="2"/>
        <v>5/26/2019</v>
      </c>
      <c r="B63" s="191">
        <v>7.0</v>
      </c>
      <c r="C63" s="191" t="s">
        <v>489</v>
      </c>
      <c r="D63" s="192" t="s">
        <v>490</v>
      </c>
      <c r="E63" s="192" t="s">
        <v>977</v>
      </c>
      <c r="F63" s="192" t="s">
        <v>978</v>
      </c>
      <c r="G63" s="192" t="s">
        <v>492</v>
      </c>
      <c r="H63" s="192" t="s">
        <v>979</v>
      </c>
      <c r="I63" s="191" t="s">
        <v>494</v>
      </c>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row>
    <row r="64" ht="15.75" customHeight="1">
      <c r="A64" s="190" t="str">
        <f t="shared" si="2"/>
        <v>6/2/2019</v>
      </c>
      <c r="B64" s="191">
        <v>8.0</v>
      </c>
      <c r="C64" s="191" t="s">
        <v>489</v>
      </c>
      <c r="D64" s="192" t="s">
        <v>490</v>
      </c>
      <c r="E64" s="192" t="s">
        <v>977</v>
      </c>
      <c r="F64" s="192" t="s">
        <v>980</v>
      </c>
      <c r="G64" s="192" t="s">
        <v>496</v>
      </c>
      <c r="H64" s="192" t="s">
        <v>979</v>
      </c>
      <c r="I64" s="191" t="s">
        <v>494</v>
      </c>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row>
    <row r="65" ht="15.75" customHeight="1">
      <c r="A65" s="190" t="str">
        <f t="shared" si="2"/>
        <v>6/9/2019</v>
      </c>
      <c r="B65" s="191">
        <v>9.0</v>
      </c>
      <c r="C65" s="191" t="s">
        <v>489</v>
      </c>
      <c r="D65" s="192" t="s">
        <v>498</v>
      </c>
      <c r="E65" s="192" t="s">
        <v>981</v>
      </c>
      <c r="F65" s="192" t="s">
        <v>980</v>
      </c>
      <c r="G65" s="192" t="s">
        <v>500</v>
      </c>
      <c r="H65" s="192" t="s">
        <v>979</v>
      </c>
      <c r="I65" s="191" t="s">
        <v>494</v>
      </c>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row>
    <row r="66" ht="15.75" customHeight="1">
      <c r="A66" s="190" t="str">
        <f t="shared" si="2"/>
        <v>6/16/2019</v>
      </c>
      <c r="B66" s="191">
        <v>10.0</v>
      </c>
      <c r="C66" s="191" t="s">
        <v>489</v>
      </c>
      <c r="D66" s="192" t="s">
        <v>498</v>
      </c>
      <c r="E66" s="192" t="s">
        <v>981</v>
      </c>
      <c r="F66" s="192" t="s">
        <v>980</v>
      </c>
      <c r="G66" s="192" t="s">
        <v>500</v>
      </c>
      <c r="H66" s="192" t="s">
        <v>979</v>
      </c>
      <c r="I66" s="191" t="s">
        <v>494</v>
      </c>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row>
    <row r="67" ht="15.75" hidden="1" customHeight="1">
      <c r="A67" s="190" t="str">
        <f t="shared" si="2"/>
        <v>6/23/2019</v>
      </c>
      <c r="B67" s="191">
        <v>11.0</v>
      </c>
      <c r="C67" s="191" t="str">
        <f t="shared" ref="C67:C108" si="3">C13</f>
        <v>Block Type Week 11</v>
      </c>
      <c r="D67" s="191" t="s">
        <v>982</v>
      </c>
      <c r="E67" s="191" t="s">
        <v>983</v>
      </c>
      <c r="F67" s="191" t="s">
        <v>984</v>
      </c>
      <c r="G67" s="191" t="s">
        <v>985</v>
      </c>
      <c r="H67" s="191" t="s">
        <v>986</v>
      </c>
      <c r="I67" s="191" t="s">
        <v>987</v>
      </c>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row>
    <row r="68" ht="15.75" hidden="1" customHeight="1">
      <c r="A68" s="190" t="str">
        <f t="shared" si="2"/>
        <v>6/30/2019</v>
      </c>
      <c r="B68" s="191">
        <v>12.0</v>
      </c>
      <c r="C68" s="191" t="str">
        <f t="shared" si="3"/>
        <v>Block Type Week 12</v>
      </c>
      <c r="D68" s="191" t="s">
        <v>988</v>
      </c>
      <c r="E68" s="191" t="s">
        <v>989</v>
      </c>
      <c r="F68" s="191" t="s">
        <v>990</v>
      </c>
      <c r="G68" s="191" t="s">
        <v>991</v>
      </c>
      <c r="H68" s="191" t="s">
        <v>992</v>
      </c>
      <c r="I68" s="191" t="s">
        <v>993</v>
      </c>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row>
    <row r="69" ht="15.75" hidden="1" customHeight="1">
      <c r="A69" s="190" t="str">
        <f t="shared" si="2"/>
        <v>7/7/2019</v>
      </c>
      <c r="B69" s="191">
        <v>13.0</v>
      </c>
      <c r="C69" s="191" t="str">
        <f t="shared" si="3"/>
        <v>Block Type Week 13</v>
      </c>
      <c r="D69" s="191" t="s">
        <v>994</v>
      </c>
      <c r="E69" s="191" t="s">
        <v>995</v>
      </c>
      <c r="F69" s="191" t="s">
        <v>996</v>
      </c>
      <c r="G69" s="191" t="s">
        <v>997</v>
      </c>
      <c r="H69" s="191" t="s">
        <v>998</v>
      </c>
      <c r="I69" s="191" t="s">
        <v>999</v>
      </c>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row>
    <row r="70" ht="15.75" hidden="1" customHeight="1">
      <c r="A70" s="190" t="str">
        <f t="shared" si="2"/>
        <v>7/14/2019</v>
      </c>
      <c r="B70" s="191">
        <v>14.0</v>
      </c>
      <c r="C70" s="191" t="str">
        <f t="shared" si="3"/>
        <v>Block Type Week 14</v>
      </c>
      <c r="D70" s="191" t="s">
        <v>1000</v>
      </c>
      <c r="E70" s="191" t="s">
        <v>1001</v>
      </c>
      <c r="F70" s="191" t="s">
        <v>1002</v>
      </c>
      <c r="G70" s="191" t="s">
        <v>1003</v>
      </c>
      <c r="H70" s="191" t="s">
        <v>1004</v>
      </c>
      <c r="I70" s="191" t="s">
        <v>1005</v>
      </c>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row>
    <row r="71" ht="15.75" hidden="1" customHeight="1">
      <c r="A71" s="190" t="str">
        <f t="shared" si="2"/>
        <v>7/21/2019</v>
      </c>
      <c r="B71" s="191">
        <v>15.0</v>
      </c>
      <c r="C71" s="191" t="str">
        <f t="shared" si="3"/>
        <v>Block Type Week 15</v>
      </c>
      <c r="D71" s="191" t="s">
        <v>1006</v>
      </c>
      <c r="E71" s="191" t="s">
        <v>1007</v>
      </c>
      <c r="F71" s="191" t="s">
        <v>1008</v>
      </c>
      <c r="G71" s="191" t="s">
        <v>1009</v>
      </c>
      <c r="H71" s="191" t="s">
        <v>1010</v>
      </c>
      <c r="I71" s="191" t="s">
        <v>1011</v>
      </c>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row>
    <row r="72" ht="15.75" hidden="1" customHeight="1">
      <c r="A72" s="190" t="str">
        <f t="shared" si="2"/>
        <v>7/28/2019</v>
      </c>
      <c r="B72" s="191">
        <v>16.0</v>
      </c>
      <c r="C72" s="191" t="str">
        <f t="shared" si="3"/>
        <v>Block Type Week 16</v>
      </c>
      <c r="D72" s="191" t="s">
        <v>1012</v>
      </c>
      <c r="E72" s="191" t="s">
        <v>1013</v>
      </c>
      <c r="F72" s="191" t="s">
        <v>1014</v>
      </c>
      <c r="G72" s="191" t="s">
        <v>1015</v>
      </c>
      <c r="H72" s="191" t="s">
        <v>1016</v>
      </c>
      <c r="I72" s="191" t="s">
        <v>1017</v>
      </c>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row>
    <row r="73" ht="15.75" hidden="1" customHeight="1">
      <c r="A73" s="190" t="str">
        <f t="shared" si="2"/>
        <v>8/4/2019</v>
      </c>
      <c r="B73" s="191">
        <v>17.0</v>
      </c>
      <c r="C73" s="191" t="str">
        <f t="shared" si="3"/>
        <v>Block Type Week 17</v>
      </c>
      <c r="D73" s="191" t="s">
        <v>1018</v>
      </c>
      <c r="E73" s="191" t="s">
        <v>1019</v>
      </c>
      <c r="F73" s="191" t="s">
        <v>1020</v>
      </c>
      <c r="G73" s="191" t="s">
        <v>1021</v>
      </c>
      <c r="H73" s="191" t="s">
        <v>1022</v>
      </c>
      <c r="I73" s="191" t="s">
        <v>1023</v>
      </c>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row>
    <row r="74" ht="15.75" hidden="1" customHeight="1">
      <c r="A74" s="190" t="str">
        <f t="shared" si="2"/>
        <v>8/11/2019</v>
      </c>
      <c r="B74" s="191">
        <v>18.0</v>
      </c>
      <c r="C74" s="191" t="str">
        <f t="shared" si="3"/>
        <v>Block Type Week 18</v>
      </c>
      <c r="D74" s="191" t="s">
        <v>1024</v>
      </c>
      <c r="E74" s="191" t="s">
        <v>1025</v>
      </c>
      <c r="F74" s="191" t="s">
        <v>1026</v>
      </c>
      <c r="G74" s="191" t="s">
        <v>1027</v>
      </c>
      <c r="H74" s="191" t="s">
        <v>1028</v>
      </c>
      <c r="I74" s="191" t="s">
        <v>1029</v>
      </c>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row>
    <row r="75" ht="15.75" hidden="1" customHeight="1">
      <c r="A75" s="190" t="str">
        <f t="shared" si="2"/>
        <v>8/18/2019</v>
      </c>
      <c r="B75" s="191">
        <v>19.0</v>
      </c>
      <c r="C75" s="191" t="str">
        <f t="shared" si="3"/>
        <v>Block Type Week 19</v>
      </c>
      <c r="D75" s="191" t="s">
        <v>1030</v>
      </c>
      <c r="E75" s="191" t="s">
        <v>1031</v>
      </c>
      <c r="F75" s="191" t="s">
        <v>1032</v>
      </c>
      <c r="G75" s="191" t="s">
        <v>1033</v>
      </c>
      <c r="H75" s="191" t="s">
        <v>1034</v>
      </c>
      <c r="I75" s="191" t="s">
        <v>1035</v>
      </c>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row>
    <row r="76" ht="15.75" hidden="1" customHeight="1">
      <c r="A76" s="190" t="str">
        <f t="shared" si="2"/>
        <v>8/25/2019</v>
      </c>
      <c r="B76" s="191">
        <v>20.0</v>
      </c>
      <c r="C76" s="191" t="str">
        <f t="shared" si="3"/>
        <v>Block Type Week 20</v>
      </c>
      <c r="D76" s="191" t="s">
        <v>1036</v>
      </c>
      <c r="E76" s="191" t="s">
        <v>1037</v>
      </c>
      <c r="F76" s="191" t="s">
        <v>1038</v>
      </c>
      <c r="G76" s="191" t="s">
        <v>1039</v>
      </c>
      <c r="H76" s="191" t="s">
        <v>1040</v>
      </c>
      <c r="I76" s="191" t="s">
        <v>1041</v>
      </c>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row>
    <row r="77" ht="15.75" hidden="1" customHeight="1">
      <c r="A77" s="190" t="str">
        <f t="shared" si="2"/>
        <v>9/1/2019</v>
      </c>
      <c r="B77" s="191">
        <v>21.0</v>
      </c>
      <c r="C77" s="191" t="str">
        <f t="shared" si="3"/>
        <v>Block Type Week 21</v>
      </c>
      <c r="D77" s="191" t="s">
        <v>1042</v>
      </c>
      <c r="E77" s="191" t="s">
        <v>1043</v>
      </c>
      <c r="F77" s="191" t="s">
        <v>1044</v>
      </c>
      <c r="G77" s="191" t="s">
        <v>1045</v>
      </c>
      <c r="H77" s="191" t="s">
        <v>1046</v>
      </c>
      <c r="I77" s="191" t="s">
        <v>1047</v>
      </c>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row>
    <row r="78" ht="15.75" hidden="1" customHeight="1">
      <c r="A78" s="190" t="str">
        <f t="shared" si="2"/>
        <v>9/8/2019</v>
      </c>
      <c r="B78" s="191">
        <v>22.0</v>
      </c>
      <c r="C78" s="191" t="str">
        <f t="shared" si="3"/>
        <v>Block Type Week 22</v>
      </c>
      <c r="D78" s="191" t="s">
        <v>1048</v>
      </c>
      <c r="E78" s="191" t="s">
        <v>1049</v>
      </c>
      <c r="F78" s="191" t="s">
        <v>1050</v>
      </c>
      <c r="G78" s="191" t="s">
        <v>1051</v>
      </c>
      <c r="H78" s="191" t="s">
        <v>1052</v>
      </c>
      <c r="I78" s="191" t="s">
        <v>1053</v>
      </c>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row>
    <row r="79" ht="15.75" hidden="1" customHeight="1">
      <c r="A79" s="190" t="str">
        <f t="shared" si="2"/>
        <v>9/15/2019</v>
      </c>
      <c r="B79" s="191">
        <v>23.0</v>
      </c>
      <c r="C79" s="191" t="str">
        <f t="shared" si="3"/>
        <v>Block Type Week 23</v>
      </c>
      <c r="D79" s="191" t="s">
        <v>1054</v>
      </c>
      <c r="E79" s="191" t="s">
        <v>1055</v>
      </c>
      <c r="F79" s="191" t="s">
        <v>1056</v>
      </c>
      <c r="G79" s="191" t="s">
        <v>1057</v>
      </c>
      <c r="H79" s="191" t="s">
        <v>1058</v>
      </c>
      <c r="I79" s="191" t="s">
        <v>1059</v>
      </c>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row>
    <row r="80" ht="15.75" hidden="1" customHeight="1">
      <c r="A80" s="190" t="str">
        <f t="shared" si="2"/>
        <v>9/22/2019</v>
      </c>
      <c r="B80" s="191">
        <v>24.0</v>
      </c>
      <c r="C80" s="191" t="str">
        <f t="shared" si="3"/>
        <v>Block Type Week 24</v>
      </c>
      <c r="D80" s="191" t="s">
        <v>1060</v>
      </c>
      <c r="E80" s="191" t="s">
        <v>1061</v>
      </c>
      <c r="F80" s="191" t="s">
        <v>1062</v>
      </c>
      <c r="G80" s="191" t="s">
        <v>1063</v>
      </c>
      <c r="H80" s="191" t="s">
        <v>1064</v>
      </c>
      <c r="I80" s="191" t="s">
        <v>1065</v>
      </c>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row>
    <row r="81" ht="15.75" hidden="1" customHeight="1">
      <c r="A81" s="190" t="str">
        <f t="shared" si="2"/>
        <v>9/29/2019</v>
      </c>
      <c r="B81" s="191">
        <v>25.0</v>
      </c>
      <c r="C81" s="191" t="str">
        <f t="shared" si="3"/>
        <v>Block Type Week 25</v>
      </c>
      <c r="D81" s="191" t="s">
        <v>1066</v>
      </c>
      <c r="E81" s="191" t="s">
        <v>1067</v>
      </c>
      <c r="F81" s="191" t="s">
        <v>1068</v>
      </c>
      <c r="G81" s="191" t="s">
        <v>1069</v>
      </c>
      <c r="H81" s="191" t="s">
        <v>1070</v>
      </c>
      <c r="I81" s="191" t="s">
        <v>1071</v>
      </c>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row>
    <row r="82" ht="15.75" hidden="1" customHeight="1">
      <c r="A82" s="190" t="str">
        <f t="shared" si="2"/>
        <v>10/6/2019</v>
      </c>
      <c r="B82" s="191">
        <v>26.0</v>
      </c>
      <c r="C82" s="191" t="str">
        <f t="shared" si="3"/>
        <v>Block Type Week 26</v>
      </c>
      <c r="D82" s="191" t="s">
        <v>1072</v>
      </c>
      <c r="E82" s="191" t="s">
        <v>1073</v>
      </c>
      <c r="F82" s="191" t="s">
        <v>1074</v>
      </c>
      <c r="G82" s="191" t="s">
        <v>1075</v>
      </c>
      <c r="H82" s="191" t="s">
        <v>1076</v>
      </c>
      <c r="I82" s="191" t="s">
        <v>1077</v>
      </c>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row>
    <row r="83" ht="15.75" hidden="1" customHeight="1">
      <c r="A83" s="190" t="str">
        <f t="shared" si="2"/>
        <v>10/13/2019</v>
      </c>
      <c r="B83" s="191">
        <v>27.0</v>
      </c>
      <c r="C83" s="191" t="str">
        <f t="shared" si="3"/>
        <v>Block Type Week 27</v>
      </c>
      <c r="D83" s="191" t="s">
        <v>1078</v>
      </c>
      <c r="E83" s="191" t="s">
        <v>1079</v>
      </c>
      <c r="F83" s="191" t="s">
        <v>1080</v>
      </c>
      <c r="G83" s="191" t="s">
        <v>1081</v>
      </c>
      <c r="H83" s="191" t="s">
        <v>1082</v>
      </c>
      <c r="I83" s="191" t="s">
        <v>1083</v>
      </c>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row>
    <row r="84" ht="15.75" hidden="1" customHeight="1">
      <c r="A84" s="190" t="str">
        <f t="shared" si="2"/>
        <v>10/20/2019</v>
      </c>
      <c r="B84" s="191">
        <v>28.0</v>
      </c>
      <c r="C84" s="191" t="str">
        <f t="shared" si="3"/>
        <v>Block Type Week 28</v>
      </c>
      <c r="D84" s="191" t="s">
        <v>1084</v>
      </c>
      <c r="E84" s="191" t="s">
        <v>1085</v>
      </c>
      <c r="F84" s="191" t="s">
        <v>1086</v>
      </c>
      <c r="G84" s="191" t="s">
        <v>1087</v>
      </c>
      <c r="H84" s="191" t="s">
        <v>1088</v>
      </c>
      <c r="I84" s="191" t="s">
        <v>1089</v>
      </c>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row>
    <row r="85" ht="15.75" hidden="1" customHeight="1">
      <c r="A85" s="190" t="str">
        <f t="shared" si="2"/>
        <v>10/27/2019</v>
      </c>
      <c r="B85" s="191">
        <v>29.0</v>
      </c>
      <c r="C85" s="191" t="str">
        <f t="shared" si="3"/>
        <v>Block Type Week 29</v>
      </c>
      <c r="D85" s="191" t="s">
        <v>1090</v>
      </c>
      <c r="E85" s="191" t="s">
        <v>1091</v>
      </c>
      <c r="F85" s="191" t="s">
        <v>1092</v>
      </c>
      <c r="G85" s="191" t="s">
        <v>1093</v>
      </c>
      <c r="H85" s="191" t="s">
        <v>1094</v>
      </c>
      <c r="I85" s="191" t="s">
        <v>1095</v>
      </c>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row>
    <row r="86" ht="15.75" hidden="1" customHeight="1">
      <c r="A86" s="190" t="str">
        <f t="shared" si="2"/>
        <v>11/3/2019</v>
      </c>
      <c r="B86" s="191">
        <v>30.0</v>
      </c>
      <c r="C86" s="191" t="str">
        <f t="shared" si="3"/>
        <v>Block Type Week 30</v>
      </c>
      <c r="D86" s="191" t="s">
        <v>1096</v>
      </c>
      <c r="E86" s="191" t="s">
        <v>1097</v>
      </c>
      <c r="F86" s="191" t="s">
        <v>1098</v>
      </c>
      <c r="G86" s="191" t="s">
        <v>1099</v>
      </c>
      <c r="H86" s="191" t="s">
        <v>1100</v>
      </c>
      <c r="I86" s="191" t="s">
        <v>1101</v>
      </c>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row>
    <row r="87" ht="15.75" hidden="1" customHeight="1">
      <c r="A87" s="190" t="str">
        <f t="shared" si="2"/>
        <v>11/10/2019</v>
      </c>
      <c r="B87" s="191">
        <v>31.0</v>
      </c>
      <c r="C87" s="191" t="str">
        <f t="shared" si="3"/>
        <v>Block Type Week 31</v>
      </c>
      <c r="D87" s="191" t="s">
        <v>1102</v>
      </c>
      <c r="E87" s="191" t="s">
        <v>1103</v>
      </c>
      <c r="F87" s="191" t="s">
        <v>1104</v>
      </c>
      <c r="G87" s="191" t="s">
        <v>1105</v>
      </c>
      <c r="H87" s="191" t="s">
        <v>1106</v>
      </c>
      <c r="I87" s="191" t="s">
        <v>1107</v>
      </c>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row>
    <row r="88" ht="15.75" hidden="1" customHeight="1">
      <c r="A88" s="190" t="str">
        <f t="shared" si="2"/>
        <v>11/17/2019</v>
      </c>
      <c r="B88" s="191">
        <v>32.0</v>
      </c>
      <c r="C88" s="191" t="str">
        <f t="shared" si="3"/>
        <v>Block Type Week 32</v>
      </c>
      <c r="D88" s="191" t="s">
        <v>1108</v>
      </c>
      <c r="E88" s="191" t="s">
        <v>1109</v>
      </c>
      <c r="F88" s="191" t="s">
        <v>1110</v>
      </c>
      <c r="G88" s="191" t="s">
        <v>1111</v>
      </c>
      <c r="H88" s="191" t="s">
        <v>1112</v>
      </c>
      <c r="I88" s="191" t="s">
        <v>1113</v>
      </c>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row>
    <row r="89" ht="15.75" hidden="1" customHeight="1">
      <c r="A89" s="190" t="str">
        <f t="shared" si="2"/>
        <v>11/24/2019</v>
      </c>
      <c r="B89" s="191">
        <v>33.0</v>
      </c>
      <c r="C89" s="191" t="str">
        <f t="shared" si="3"/>
        <v>Block Type Week 33</v>
      </c>
      <c r="D89" s="191" t="s">
        <v>1114</v>
      </c>
      <c r="E89" s="191" t="s">
        <v>1115</v>
      </c>
      <c r="F89" s="191" t="s">
        <v>1116</v>
      </c>
      <c r="G89" s="191" t="s">
        <v>1117</v>
      </c>
      <c r="H89" s="191" t="s">
        <v>1118</v>
      </c>
      <c r="I89" s="191" t="s">
        <v>1119</v>
      </c>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row>
    <row r="90" ht="15.75" hidden="1" customHeight="1">
      <c r="A90" s="190" t="str">
        <f t="shared" si="2"/>
        <v>12/1/2019</v>
      </c>
      <c r="B90" s="191">
        <v>34.0</v>
      </c>
      <c r="C90" s="191" t="str">
        <f t="shared" si="3"/>
        <v>Block Type Week 34</v>
      </c>
      <c r="D90" s="191" t="s">
        <v>1120</v>
      </c>
      <c r="E90" s="191" t="s">
        <v>1121</v>
      </c>
      <c r="F90" s="191" t="s">
        <v>1122</v>
      </c>
      <c r="G90" s="191" t="s">
        <v>1123</v>
      </c>
      <c r="H90" s="191" t="s">
        <v>1124</v>
      </c>
      <c r="I90" s="191" t="s">
        <v>1125</v>
      </c>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row>
    <row r="91" ht="15.75" hidden="1" customHeight="1">
      <c r="A91" s="190" t="str">
        <f t="shared" si="2"/>
        <v>12/8/2019</v>
      </c>
      <c r="B91" s="191">
        <v>35.0</v>
      </c>
      <c r="C91" s="191" t="str">
        <f t="shared" si="3"/>
        <v>Block Type Week 35</v>
      </c>
      <c r="D91" s="191" t="s">
        <v>1126</v>
      </c>
      <c r="E91" s="191" t="s">
        <v>1127</v>
      </c>
      <c r="F91" s="191" t="s">
        <v>1128</v>
      </c>
      <c r="G91" s="191" t="s">
        <v>1129</v>
      </c>
      <c r="H91" s="191" t="s">
        <v>1130</v>
      </c>
      <c r="I91" s="191" t="s">
        <v>1131</v>
      </c>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row>
    <row r="92" ht="15.75" hidden="1" customHeight="1">
      <c r="A92" s="190" t="str">
        <f t="shared" si="2"/>
        <v>12/15/2019</v>
      </c>
      <c r="B92" s="191">
        <v>36.0</v>
      </c>
      <c r="C92" s="191" t="str">
        <f t="shared" si="3"/>
        <v>Block Type Week 36</v>
      </c>
      <c r="D92" s="191" t="s">
        <v>1132</v>
      </c>
      <c r="E92" s="191" t="s">
        <v>1133</v>
      </c>
      <c r="F92" s="191" t="s">
        <v>1134</v>
      </c>
      <c r="G92" s="191" t="s">
        <v>1135</v>
      </c>
      <c r="H92" s="191" t="s">
        <v>1136</v>
      </c>
      <c r="I92" s="191" t="s">
        <v>1137</v>
      </c>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row>
    <row r="93" ht="15.75" hidden="1" customHeight="1">
      <c r="A93" s="190" t="str">
        <f t="shared" si="2"/>
        <v>12/22/2019</v>
      </c>
      <c r="B93" s="191">
        <v>37.0</v>
      </c>
      <c r="C93" s="191" t="str">
        <f t="shared" si="3"/>
        <v>Block Type Week 37</v>
      </c>
      <c r="D93" s="191" t="s">
        <v>1138</v>
      </c>
      <c r="E93" s="191" t="s">
        <v>1139</v>
      </c>
      <c r="F93" s="191" t="s">
        <v>1140</v>
      </c>
      <c r="G93" s="191" t="s">
        <v>1141</v>
      </c>
      <c r="H93" s="191" t="s">
        <v>1142</v>
      </c>
      <c r="I93" s="191" t="s">
        <v>1143</v>
      </c>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row>
    <row r="94" ht="15.75" hidden="1" customHeight="1">
      <c r="A94" s="190" t="str">
        <f t="shared" si="2"/>
        <v>12/29/2019</v>
      </c>
      <c r="B94" s="191">
        <v>38.0</v>
      </c>
      <c r="C94" s="191" t="str">
        <f t="shared" si="3"/>
        <v>Block Type Week 38</v>
      </c>
      <c r="D94" s="191" t="s">
        <v>1144</v>
      </c>
      <c r="E94" s="191" t="s">
        <v>1145</v>
      </c>
      <c r="F94" s="191" t="s">
        <v>1146</v>
      </c>
      <c r="G94" s="191" t="s">
        <v>1147</v>
      </c>
      <c r="H94" s="191" t="s">
        <v>1148</v>
      </c>
      <c r="I94" s="191" t="s">
        <v>1149</v>
      </c>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row>
    <row r="95" ht="15.75" hidden="1" customHeight="1">
      <c r="A95" s="190" t="str">
        <f t="shared" si="2"/>
        <v>1/5/2020</v>
      </c>
      <c r="B95" s="191">
        <v>39.0</v>
      </c>
      <c r="C95" s="191" t="str">
        <f t="shared" si="3"/>
        <v>Block Type Week 39</v>
      </c>
      <c r="D95" s="191" t="s">
        <v>1150</v>
      </c>
      <c r="E95" s="191" t="s">
        <v>1151</v>
      </c>
      <c r="F95" s="191" t="s">
        <v>1152</v>
      </c>
      <c r="G95" s="191" t="s">
        <v>1153</v>
      </c>
      <c r="H95" s="191" t="s">
        <v>1154</v>
      </c>
      <c r="I95" s="191" t="s">
        <v>1155</v>
      </c>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row>
    <row r="96" ht="15.75" hidden="1" customHeight="1">
      <c r="A96" s="190" t="str">
        <f t="shared" si="2"/>
        <v>1/12/2020</v>
      </c>
      <c r="B96" s="191">
        <v>40.0</v>
      </c>
      <c r="C96" s="191" t="str">
        <f t="shared" si="3"/>
        <v>Block Type Week 40</v>
      </c>
      <c r="D96" s="191" t="s">
        <v>1156</v>
      </c>
      <c r="E96" s="191" t="s">
        <v>1157</v>
      </c>
      <c r="F96" s="191" t="s">
        <v>1158</v>
      </c>
      <c r="G96" s="191" t="s">
        <v>1159</v>
      </c>
      <c r="H96" s="191" t="s">
        <v>1160</v>
      </c>
      <c r="I96" s="191" t="s">
        <v>1161</v>
      </c>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row>
    <row r="97" ht="15.75" hidden="1" customHeight="1">
      <c r="A97" s="190" t="str">
        <f t="shared" si="2"/>
        <v>1/19/2020</v>
      </c>
      <c r="B97" s="191">
        <v>41.0</v>
      </c>
      <c r="C97" s="191" t="str">
        <f t="shared" si="3"/>
        <v>Block Type Week 41</v>
      </c>
      <c r="D97" s="191" t="s">
        <v>1162</v>
      </c>
      <c r="E97" s="191" t="s">
        <v>1163</v>
      </c>
      <c r="F97" s="191" t="s">
        <v>1164</v>
      </c>
      <c r="G97" s="191" t="s">
        <v>1165</v>
      </c>
      <c r="H97" s="191" t="s">
        <v>1166</v>
      </c>
      <c r="I97" s="191" t="s">
        <v>1167</v>
      </c>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row>
    <row r="98" ht="15.75" hidden="1" customHeight="1">
      <c r="A98" s="190" t="str">
        <f t="shared" si="2"/>
        <v>1/26/2020</v>
      </c>
      <c r="B98" s="191">
        <v>42.0</v>
      </c>
      <c r="C98" s="191" t="str">
        <f t="shared" si="3"/>
        <v>Block Type Week 42</v>
      </c>
      <c r="D98" s="191" t="s">
        <v>1168</v>
      </c>
      <c r="E98" s="191" t="s">
        <v>1169</v>
      </c>
      <c r="F98" s="191" t="s">
        <v>1170</v>
      </c>
      <c r="G98" s="191" t="s">
        <v>1171</v>
      </c>
      <c r="H98" s="191" t="s">
        <v>1172</v>
      </c>
      <c r="I98" s="191" t="s">
        <v>1173</v>
      </c>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row>
    <row r="99" ht="15.75" hidden="1" customHeight="1">
      <c r="A99" s="190" t="str">
        <f t="shared" si="2"/>
        <v>2/2/2020</v>
      </c>
      <c r="B99" s="191">
        <v>43.0</v>
      </c>
      <c r="C99" s="191" t="str">
        <f t="shared" si="3"/>
        <v>Block Type Week 43</v>
      </c>
      <c r="D99" s="191" t="s">
        <v>1174</v>
      </c>
      <c r="E99" s="191" t="s">
        <v>1175</v>
      </c>
      <c r="F99" s="191" t="s">
        <v>1176</v>
      </c>
      <c r="G99" s="191" t="s">
        <v>1177</v>
      </c>
      <c r="H99" s="191" t="s">
        <v>1178</v>
      </c>
      <c r="I99" s="191" t="s">
        <v>1179</v>
      </c>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row>
    <row r="100" ht="15.75" hidden="1" customHeight="1">
      <c r="A100" s="190" t="str">
        <f t="shared" si="2"/>
        <v>2/9/2020</v>
      </c>
      <c r="B100" s="191">
        <v>44.0</v>
      </c>
      <c r="C100" s="191" t="str">
        <f t="shared" si="3"/>
        <v>Block Type Week 44</v>
      </c>
      <c r="D100" s="191" t="s">
        <v>1180</v>
      </c>
      <c r="E100" s="191" t="s">
        <v>1181</v>
      </c>
      <c r="F100" s="191" t="s">
        <v>1182</v>
      </c>
      <c r="G100" s="191" t="s">
        <v>1183</v>
      </c>
      <c r="H100" s="191" t="s">
        <v>1184</v>
      </c>
      <c r="I100" s="191" t="s">
        <v>1185</v>
      </c>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row>
    <row r="101" ht="15.75" hidden="1" customHeight="1">
      <c r="A101" s="190" t="str">
        <f t="shared" si="2"/>
        <v>2/16/2020</v>
      </c>
      <c r="B101" s="191">
        <v>45.0</v>
      </c>
      <c r="C101" s="191" t="str">
        <f t="shared" si="3"/>
        <v>Block Type Week 45</v>
      </c>
      <c r="D101" s="191" t="s">
        <v>1186</v>
      </c>
      <c r="E101" s="191" t="s">
        <v>1187</v>
      </c>
      <c r="F101" s="191" t="s">
        <v>1188</v>
      </c>
      <c r="G101" s="191" t="s">
        <v>1189</v>
      </c>
      <c r="H101" s="191" t="s">
        <v>1190</v>
      </c>
      <c r="I101" s="191" t="s">
        <v>1191</v>
      </c>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row>
    <row r="102" ht="15.75" hidden="1" customHeight="1">
      <c r="A102" s="190" t="str">
        <f t="shared" si="2"/>
        <v>2/23/2020</v>
      </c>
      <c r="B102" s="191">
        <v>46.0</v>
      </c>
      <c r="C102" s="191" t="str">
        <f t="shared" si="3"/>
        <v>Block Type Week 46</v>
      </c>
      <c r="D102" s="191" t="s">
        <v>1192</v>
      </c>
      <c r="E102" s="191" t="s">
        <v>1193</v>
      </c>
      <c r="F102" s="191" t="s">
        <v>1194</v>
      </c>
      <c r="G102" s="191" t="s">
        <v>1195</v>
      </c>
      <c r="H102" s="191" t="s">
        <v>1196</v>
      </c>
      <c r="I102" s="191" t="s">
        <v>1197</v>
      </c>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row>
    <row r="103" ht="15.75" hidden="1" customHeight="1">
      <c r="A103" s="190" t="str">
        <f t="shared" si="2"/>
        <v>3/1/2020</v>
      </c>
      <c r="B103" s="191">
        <v>47.0</v>
      </c>
      <c r="C103" s="191" t="str">
        <f t="shared" si="3"/>
        <v>Block Type Week 47</v>
      </c>
      <c r="D103" s="191" t="s">
        <v>1198</v>
      </c>
      <c r="E103" s="191" t="s">
        <v>1199</v>
      </c>
      <c r="F103" s="191" t="s">
        <v>1200</v>
      </c>
      <c r="G103" s="191" t="s">
        <v>1201</v>
      </c>
      <c r="H103" s="191" t="s">
        <v>1202</v>
      </c>
      <c r="I103" s="191" t="s">
        <v>1203</v>
      </c>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row>
    <row r="104" ht="15.75" hidden="1" customHeight="1">
      <c r="A104" s="190" t="str">
        <f t="shared" si="2"/>
        <v>3/8/2020</v>
      </c>
      <c r="B104" s="191">
        <v>48.0</v>
      </c>
      <c r="C104" s="191" t="str">
        <f t="shared" si="3"/>
        <v>Block Type Week 48</v>
      </c>
      <c r="D104" s="191" t="s">
        <v>1204</v>
      </c>
      <c r="E104" s="191" t="s">
        <v>1205</v>
      </c>
      <c r="F104" s="191" t="s">
        <v>1206</v>
      </c>
      <c r="G104" s="191" t="s">
        <v>1207</v>
      </c>
      <c r="H104" s="191" t="s">
        <v>1208</v>
      </c>
      <c r="I104" s="191" t="s">
        <v>1209</v>
      </c>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row>
    <row r="105" ht="15.75" hidden="1" customHeight="1">
      <c r="A105" s="190" t="str">
        <f t="shared" si="2"/>
        <v>3/15/2020</v>
      </c>
      <c r="B105" s="191">
        <v>49.0</v>
      </c>
      <c r="C105" s="191" t="str">
        <f t="shared" si="3"/>
        <v>Block Type Week 49</v>
      </c>
      <c r="D105" s="191" t="s">
        <v>1210</v>
      </c>
      <c r="E105" s="191" t="s">
        <v>1211</v>
      </c>
      <c r="F105" s="191" t="s">
        <v>1212</v>
      </c>
      <c r="G105" s="191" t="s">
        <v>1213</v>
      </c>
      <c r="H105" s="191" t="s">
        <v>1214</v>
      </c>
      <c r="I105" s="191" t="s">
        <v>1215</v>
      </c>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row>
    <row r="106" ht="15.75" hidden="1" customHeight="1">
      <c r="A106" s="190" t="str">
        <f t="shared" si="2"/>
        <v>3/22/2020</v>
      </c>
      <c r="B106" s="191">
        <v>50.0</v>
      </c>
      <c r="C106" s="191" t="str">
        <f t="shared" si="3"/>
        <v>Block Type Week 50</v>
      </c>
      <c r="D106" s="191" t="s">
        <v>1216</v>
      </c>
      <c r="E106" s="191" t="s">
        <v>1217</v>
      </c>
      <c r="F106" s="191" t="s">
        <v>1218</v>
      </c>
      <c r="G106" s="191" t="s">
        <v>1219</v>
      </c>
      <c r="H106" s="191" t="s">
        <v>1220</v>
      </c>
      <c r="I106" s="191" t="s">
        <v>1221</v>
      </c>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row>
    <row r="107" ht="15.75" hidden="1" customHeight="1">
      <c r="A107" s="190" t="str">
        <f t="shared" si="2"/>
        <v>3/29/2020</v>
      </c>
      <c r="B107" s="191">
        <v>51.0</v>
      </c>
      <c r="C107" s="191" t="str">
        <f t="shared" si="3"/>
        <v>Block Type Week 51</v>
      </c>
      <c r="D107" s="191" t="s">
        <v>1222</v>
      </c>
      <c r="E107" s="191" t="s">
        <v>1223</v>
      </c>
      <c r="F107" s="191" t="s">
        <v>1224</v>
      </c>
      <c r="G107" s="191" t="s">
        <v>1225</v>
      </c>
      <c r="H107" s="191" t="s">
        <v>1226</v>
      </c>
      <c r="I107" s="191" t="s">
        <v>1227</v>
      </c>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row>
    <row r="108" ht="15.75" hidden="1" customHeight="1">
      <c r="A108" s="190" t="str">
        <f t="shared" si="2"/>
        <v>4/5/2020</v>
      </c>
      <c r="B108" s="191">
        <v>52.0</v>
      </c>
      <c r="C108" s="191" t="str">
        <f t="shared" si="3"/>
        <v>Block Type Week 52</v>
      </c>
      <c r="D108" s="191" t="s">
        <v>1228</v>
      </c>
      <c r="E108" s="191" t="s">
        <v>1229</v>
      </c>
      <c r="F108" s="191" t="s">
        <v>1230</v>
      </c>
      <c r="G108" s="191" t="s">
        <v>1231</v>
      </c>
      <c r="H108" s="191" t="s">
        <v>1232</v>
      </c>
      <c r="I108" s="191" t="s">
        <v>1233</v>
      </c>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row>
    <row r="109" ht="15.75" customHeight="1">
      <c r="B109" s="195"/>
      <c r="C109" s="196"/>
      <c r="D109" s="197"/>
      <c r="E109" s="117"/>
      <c r="F109" s="117"/>
      <c r="G109" s="117"/>
      <c r="H109" s="19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row>
    <row r="110" ht="15.75" customHeight="1">
      <c r="B110" s="199"/>
      <c r="C110" s="200"/>
      <c r="D110" s="117"/>
      <c r="E110" s="197"/>
      <c r="F110" s="201"/>
      <c r="G110" s="198"/>
      <c r="H110" s="198"/>
      <c r="I110" s="198"/>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row>
    <row r="111" ht="49.5" customHeight="1">
      <c r="B111" s="202" t="s">
        <v>1234</v>
      </c>
      <c r="C111" s="203" t="s">
        <v>1235</v>
      </c>
      <c r="D111" s="203" t="s">
        <v>1236</v>
      </c>
      <c r="E111" s="203" t="s">
        <v>1237</v>
      </c>
      <c r="F111" s="203" t="s">
        <v>1238</v>
      </c>
      <c r="G111" s="198"/>
      <c r="H111" s="198"/>
      <c r="I111" s="198"/>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row>
    <row r="112" ht="49.5" customHeight="1">
      <c r="B112" s="204" t="s">
        <v>1239</v>
      </c>
      <c r="C112" s="205" t="s">
        <v>1240</v>
      </c>
      <c r="D112" s="206" t="s">
        <v>1241</v>
      </c>
      <c r="E112" s="206" t="s">
        <v>1242</v>
      </c>
      <c r="F112" s="206" t="s">
        <v>1243</v>
      </c>
      <c r="G112" s="198"/>
      <c r="H112" s="198"/>
      <c r="I112" s="198"/>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row>
    <row r="113" ht="49.5" customHeight="1">
      <c r="B113" s="204" t="s">
        <v>1244</v>
      </c>
      <c r="C113" s="207" t="s">
        <v>1245</v>
      </c>
      <c r="D113" s="207" t="s">
        <v>1246</v>
      </c>
      <c r="E113" s="207" t="s">
        <v>1247</v>
      </c>
      <c r="F113" s="207" t="s">
        <v>1248</v>
      </c>
      <c r="H113" s="198"/>
      <c r="I113" s="198"/>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row>
    <row r="114" ht="9.75" customHeight="1">
      <c r="B114" s="208"/>
      <c r="C114" s="208"/>
      <c r="D114" s="208"/>
      <c r="E114" s="208"/>
      <c r="F114" s="208"/>
      <c r="G114" s="208"/>
      <c r="H114" s="208"/>
      <c r="I114" s="208"/>
      <c r="J114" s="208"/>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row>
    <row r="115" ht="19.5" customHeight="1">
      <c r="B115" s="209" t="s">
        <v>1249</v>
      </c>
      <c r="C115" s="22"/>
      <c r="D115" s="22"/>
      <c r="E115" s="22"/>
      <c r="F115" s="22"/>
      <c r="G115" s="22"/>
      <c r="H115" s="22"/>
      <c r="I115" s="22"/>
      <c r="J115" s="22"/>
      <c r="K115" s="22"/>
      <c r="L115" s="22"/>
      <c r="M115" s="22"/>
      <c r="N115" s="23"/>
      <c r="O115" s="117"/>
      <c r="P115" s="117"/>
      <c r="Q115" s="117"/>
      <c r="R115" s="117"/>
      <c r="S115" s="117"/>
      <c r="T115" s="117"/>
      <c r="U115" s="117"/>
      <c r="V115" s="117"/>
      <c r="W115" s="117"/>
      <c r="X115" s="117"/>
      <c r="Y115" s="117"/>
      <c r="Z115" s="117"/>
      <c r="AA115" s="117"/>
      <c r="AB115" s="117"/>
      <c r="AC115" s="117"/>
      <c r="AD115" s="117"/>
      <c r="AE115" s="117"/>
      <c r="AF115" s="117"/>
      <c r="AG115" s="117"/>
      <c r="AH115" s="117"/>
    </row>
    <row r="116" ht="9.75" customHeight="1">
      <c r="B116" s="210"/>
      <c r="C116" s="210"/>
      <c r="D116" s="210"/>
      <c r="E116" s="210"/>
      <c r="F116" s="210"/>
      <c r="G116" s="210"/>
      <c r="H116" s="210"/>
      <c r="I116" s="210"/>
      <c r="J116" s="210"/>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row>
    <row r="117" ht="19.5" customHeight="1">
      <c r="B117" s="211">
        <v>1.0</v>
      </c>
      <c r="C117" s="212" t="s">
        <v>443</v>
      </c>
      <c r="D117" s="213" t="s">
        <v>46</v>
      </c>
      <c r="E117" s="214" t="s">
        <v>1250</v>
      </c>
      <c r="G117" s="214" t="s">
        <v>47</v>
      </c>
      <c r="H117" s="214" t="s">
        <v>1251</v>
      </c>
      <c r="I117" s="215"/>
      <c r="J117" s="214" t="s">
        <v>48</v>
      </c>
      <c r="K117" s="214" t="s">
        <v>1252</v>
      </c>
      <c r="L117" s="117"/>
      <c r="M117" s="214" t="s">
        <v>1253</v>
      </c>
      <c r="N117" s="214" t="s">
        <v>1254</v>
      </c>
      <c r="P117" s="117"/>
      <c r="Q117" s="117"/>
      <c r="R117" s="117"/>
      <c r="S117" s="117"/>
      <c r="T117" s="117"/>
      <c r="U117" s="117"/>
      <c r="V117" s="117"/>
      <c r="W117" s="117"/>
      <c r="X117" s="117"/>
      <c r="Y117" s="117"/>
      <c r="Z117" s="117"/>
      <c r="AA117" s="117"/>
      <c r="AB117" s="117"/>
      <c r="AC117" s="117"/>
      <c r="AD117" s="117"/>
      <c r="AE117" s="117"/>
      <c r="AF117" s="117"/>
      <c r="AG117" s="117"/>
      <c r="AH117" s="117"/>
    </row>
    <row r="118" ht="15.0" customHeight="1">
      <c r="B118" s="216"/>
      <c r="C118" s="217">
        <v>1.0</v>
      </c>
      <c r="D118" s="218" t="s">
        <v>1255</v>
      </c>
      <c r="E118" s="219" t="s">
        <v>1256</v>
      </c>
      <c r="F118" s="117"/>
      <c r="G118" s="219" t="s">
        <v>1257</v>
      </c>
      <c r="H118" s="219" t="s">
        <v>1256</v>
      </c>
      <c r="I118" s="215"/>
      <c r="J118" s="219" t="s">
        <v>1258</v>
      </c>
      <c r="K118" s="219" t="s">
        <v>1259</v>
      </c>
      <c r="L118" s="117"/>
      <c r="M118" s="219" t="s">
        <v>1260</v>
      </c>
      <c r="N118" s="219" t="s">
        <v>1260</v>
      </c>
      <c r="P118" s="117"/>
      <c r="Q118" s="117"/>
      <c r="R118" s="117"/>
      <c r="S118" s="117"/>
      <c r="T118" s="117"/>
      <c r="U118" s="117"/>
      <c r="V118" s="117"/>
      <c r="W118" s="117"/>
      <c r="X118" s="117"/>
      <c r="Y118" s="117"/>
      <c r="Z118" s="117"/>
      <c r="AA118" s="117"/>
      <c r="AB118" s="117"/>
      <c r="AC118" s="117"/>
      <c r="AD118" s="117"/>
      <c r="AE118" s="117"/>
      <c r="AF118" s="117"/>
      <c r="AG118" s="117"/>
      <c r="AH118" s="117"/>
    </row>
    <row r="119" ht="15.0" customHeight="1">
      <c r="B119" s="216"/>
      <c r="C119" s="217">
        <v>2.0</v>
      </c>
      <c r="D119" s="220" t="s">
        <v>1255</v>
      </c>
      <c r="E119" s="219" t="s">
        <v>1256</v>
      </c>
      <c r="F119" s="117"/>
      <c r="G119" s="219" t="s">
        <v>1257</v>
      </c>
      <c r="H119" s="219" t="s">
        <v>1256</v>
      </c>
      <c r="I119" s="215"/>
      <c r="J119" s="219" t="s">
        <v>1258</v>
      </c>
      <c r="K119" s="219" t="s">
        <v>1259</v>
      </c>
      <c r="L119" s="117"/>
      <c r="M119" s="219" t="s">
        <v>1260</v>
      </c>
      <c r="N119" s="219" t="s">
        <v>1260</v>
      </c>
      <c r="P119" s="117"/>
      <c r="Q119" s="117"/>
      <c r="R119" s="117"/>
      <c r="S119" s="117"/>
      <c r="T119" s="117"/>
      <c r="U119" s="117"/>
      <c r="V119" s="117"/>
      <c r="W119" s="117"/>
      <c r="X119" s="117"/>
      <c r="Y119" s="117"/>
      <c r="Z119" s="117"/>
      <c r="AA119" s="117"/>
      <c r="AB119" s="117"/>
      <c r="AC119" s="117"/>
      <c r="AD119" s="117"/>
      <c r="AE119" s="117"/>
      <c r="AF119" s="117"/>
      <c r="AG119" s="117"/>
      <c r="AH119" s="117"/>
    </row>
    <row r="120" ht="15.0" customHeight="1">
      <c r="B120" s="216"/>
      <c r="C120" s="217">
        <v>3.0</v>
      </c>
      <c r="D120" s="220" t="s">
        <v>1255</v>
      </c>
      <c r="E120" s="219" t="s">
        <v>1256</v>
      </c>
      <c r="F120" s="117"/>
      <c r="G120" s="219" t="s">
        <v>1257</v>
      </c>
      <c r="H120" s="219" t="s">
        <v>1256</v>
      </c>
      <c r="I120" s="215"/>
      <c r="J120" s="219" t="s">
        <v>1258</v>
      </c>
      <c r="K120" s="219" t="s">
        <v>1259</v>
      </c>
      <c r="L120" s="117"/>
      <c r="M120" s="219" t="s">
        <v>1260</v>
      </c>
      <c r="N120" s="219" t="s">
        <v>1260</v>
      </c>
      <c r="P120" s="117"/>
      <c r="Q120" s="117"/>
      <c r="R120" s="117"/>
      <c r="S120" s="117"/>
      <c r="T120" s="117"/>
      <c r="U120" s="117"/>
      <c r="V120" s="117"/>
      <c r="W120" s="117"/>
      <c r="X120" s="117"/>
      <c r="Y120" s="117"/>
      <c r="Z120" s="117"/>
      <c r="AA120" s="117"/>
      <c r="AB120" s="117"/>
      <c r="AC120" s="117"/>
      <c r="AD120" s="117"/>
      <c r="AE120" s="117"/>
      <c r="AF120" s="117"/>
      <c r="AG120" s="117"/>
      <c r="AH120" s="117"/>
    </row>
    <row r="121" ht="15.0" customHeight="1">
      <c r="B121" s="216"/>
      <c r="C121" s="217">
        <v>4.0</v>
      </c>
      <c r="D121" s="220" t="s">
        <v>1255</v>
      </c>
      <c r="E121" s="219" t="s">
        <v>1256</v>
      </c>
      <c r="F121" s="117"/>
      <c r="G121" s="219" t="s">
        <v>1257</v>
      </c>
      <c r="H121" s="219" t="s">
        <v>1256</v>
      </c>
      <c r="I121" s="215"/>
      <c r="J121" s="219" t="s">
        <v>1258</v>
      </c>
      <c r="K121" s="219" t="s">
        <v>1259</v>
      </c>
      <c r="L121" s="117"/>
      <c r="M121" s="219" t="s">
        <v>1260</v>
      </c>
      <c r="N121" s="219" t="s">
        <v>1260</v>
      </c>
      <c r="P121" s="117"/>
      <c r="Q121" s="117"/>
      <c r="R121" s="117"/>
      <c r="S121" s="117"/>
      <c r="T121" s="117"/>
      <c r="U121" s="117"/>
      <c r="V121" s="117"/>
      <c r="W121" s="117"/>
      <c r="X121" s="117"/>
      <c r="Y121" s="117"/>
      <c r="Z121" s="117"/>
      <c r="AA121" s="117"/>
      <c r="AB121" s="117"/>
      <c r="AC121" s="117"/>
      <c r="AD121" s="117"/>
      <c r="AE121" s="117"/>
      <c r="AF121" s="117"/>
      <c r="AG121" s="117"/>
      <c r="AH121" s="117"/>
    </row>
    <row r="122" ht="15.0" customHeight="1">
      <c r="B122" s="216"/>
      <c r="C122" s="217">
        <v>5.0</v>
      </c>
      <c r="D122" s="218" t="s">
        <v>1255</v>
      </c>
      <c r="E122" s="219" t="s">
        <v>1256</v>
      </c>
      <c r="F122" s="117"/>
      <c r="G122" s="219" t="s">
        <v>1257</v>
      </c>
      <c r="H122" s="219" t="s">
        <v>1256</v>
      </c>
      <c r="I122" s="215"/>
      <c r="J122" s="219" t="s">
        <v>1258</v>
      </c>
      <c r="K122" s="219" t="s">
        <v>1259</v>
      </c>
      <c r="L122" s="117"/>
      <c r="M122" s="219" t="s">
        <v>1260</v>
      </c>
      <c r="N122" s="219" t="s">
        <v>1260</v>
      </c>
      <c r="P122" s="117"/>
      <c r="Q122" s="117"/>
      <c r="R122" s="117"/>
      <c r="S122" s="117"/>
      <c r="T122" s="117"/>
      <c r="U122" s="117"/>
      <c r="V122" s="117"/>
      <c r="W122" s="117"/>
      <c r="X122" s="117"/>
      <c r="Y122" s="117"/>
      <c r="Z122" s="117"/>
      <c r="AA122" s="117"/>
      <c r="AB122" s="117"/>
      <c r="AC122" s="117"/>
      <c r="AD122" s="117"/>
      <c r="AE122" s="117"/>
      <c r="AF122" s="117"/>
      <c r="AG122" s="117"/>
      <c r="AH122" s="117"/>
    </row>
    <row r="123" ht="15.0" customHeight="1">
      <c r="B123" s="216"/>
      <c r="C123" s="217">
        <v>6.0</v>
      </c>
      <c r="D123" s="220" t="s">
        <v>1255</v>
      </c>
      <c r="E123" s="219" t="s">
        <v>1256</v>
      </c>
      <c r="F123" s="117"/>
      <c r="G123" s="219" t="s">
        <v>1261</v>
      </c>
      <c r="H123" s="219" t="s">
        <v>1256</v>
      </c>
      <c r="I123" s="215"/>
      <c r="J123" s="221" t="s">
        <v>1262</v>
      </c>
      <c r="K123" s="219" t="s">
        <v>1259</v>
      </c>
      <c r="L123" s="117"/>
      <c r="M123" s="219" t="s">
        <v>1260</v>
      </c>
      <c r="N123" s="219" t="s">
        <v>1260</v>
      </c>
      <c r="P123" s="117"/>
      <c r="Q123" s="117"/>
      <c r="R123" s="117"/>
      <c r="S123" s="117"/>
      <c r="T123" s="117"/>
      <c r="U123" s="117"/>
      <c r="V123" s="117"/>
      <c r="W123" s="117"/>
      <c r="X123" s="117"/>
      <c r="Y123" s="117"/>
      <c r="Z123" s="117"/>
      <c r="AA123" s="117"/>
      <c r="AB123" s="117"/>
      <c r="AC123" s="117"/>
      <c r="AD123" s="117"/>
      <c r="AE123" s="117"/>
      <c r="AF123" s="117"/>
      <c r="AG123" s="117"/>
      <c r="AH123" s="117"/>
    </row>
    <row r="124" ht="15.0" customHeight="1">
      <c r="B124" s="216"/>
      <c r="C124" s="217">
        <v>7.0</v>
      </c>
      <c r="D124" s="220" t="s">
        <v>1255</v>
      </c>
      <c r="E124" s="219" t="s">
        <v>1256</v>
      </c>
      <c r="F124" s="117"/>
      <c r="G124" s="219" t="s">
        <v>1261</v>
      </c>
      <c r="H124" s="219" t="s">
        <v>1256</v>
      </c>
      <c r="I124" s="215"/>
      <c r="J124" s="221" t="s">
        <v>1262</v>
      </c>
      <c r="K124" s="219" t="s">
        <v>1259</v>
      </c>
      <c r="L124" s="117"/>
      <c r="M124" s="219" t="s">
        <v>1260</v>
      </c>
      <c r="N124" s="219" t="s">
        <v>1260</v>
      </c>
      <c r="P124" s="117"/>
      <c r="Q124" s="117"/>
      <c r="R124" s="117"/>
      <c r="S124" s="117"/>
      <c r="T124" s="117"/>
      <c r="U124" s="117"/>
      <c r="V124" s="117"/>
      <c r="W124" s="117"/>
      <c r="X124" s="117"/>
      <c r="Y124" s="117"/>
      <c r="Z124" s="117"/>
      <c r="AA124" s="117"/>
      <c r="AB124" s="117"/>
      <c r="AC124" s="117"/>
      <c r="AD124" s="117"/>
      <c r="AE124" s="117"/>
      <c r="AF124" s="117"/>
      <c r="AG124" s="117"/>
      <c r="AH124" s="117"/>
    </row>
    <row r="125" ht="15.0" customHeight="1">
      <c r="B125" s="216"/>
      <c r="C125" s="217">
        <v>8.0</v>
      </c>
      <c r="D125" s="220" t="s">
        <v>1255</v>
      </c>
      <c r="E125" s="219" t="s">
        <v>1256</v>
      </c>
      <c r="F125" s="117"/>
      <c r="G125" s="219" t="s">
        <v>1261</v>
      </c>
      <c r="H125" s="219" t="s">
        <v>1256</v>
      </c>
      <c r="I125" s="215"/>
      <c r="J125" s="221" t="s">
        <v>1262</v>
      </c>
      <c r="K125" s="219" t="s">
        <v>1259</v>
      </c>
      <c r="L125" s="117"/>
      <c r="M125" s="219" t="s">
        <v>1260</v>
      </c>
      <c r="N125" s="219" t="s">
        <v>1260</v>
      </c>
      <c r="P125" s="117"/>
      <c r="Q125" s="117"/>
      <c r="R125" s="117"/>
      <c r="S125" s="117"/>
      <c r="T125" s="117"/>
      <c r="U125" s="117"/>
      <c r="V125" s="117"/>
      <c r="W125" s="117"/>
      <c r="X125" s="117"/>
      <c r="Y125" s="117"/>
      <c r="Z125" s="117"/>
      <c r="AA125" s="117"/>
      <c r="AB125" s="117"/>
      <c r="AC125" s="117"/>
      <c r="AD125" s="117"/>
      <c r="AE125" s="117"/>
      <c r="AF125" s="117"/>
      <c r="AG125" s="117"/>
      <c r="AH125" s="117"/>
    </row>
    <row r="126" ht="15.0" customHeight="1">
      <c r="B126" s="216"/>
      <c r="C126" s="217">
        <v>9.0</v>
      </c>
      <c r="D126" s="220" t="s">
        <v>1255</v>
      </c>
      <c r="E126" s="219" t="s">
        <v>1256</v>
      </c>
      <c r="F126" s="117"/>
      <c r="G126" s="219" t="s">
        <v>1261</v>
      </c>
      <c r="H126" s="219" t="s">
        <v>1256</v>
      </c>
      <c r="I126" s="215"/>
      <c r="J126" s="221" t="s">
        <v>1262</v>
      </c>
      <c r="K126" s="219" t="s">
        <v>1259</v>
      </c>
      <c r="L126" s="117"/>
      <c r="M126" s="219" t="s">
        <v>1260</v>
      </c>
      <c r="N126" s="219" t="s">
        <v>1260</v>
      </c>
      <c r="P126" s="117"/>
      <c r="Q126" s="117"/>
      <c r="R126" s="117"/>
      <c r="S126" s="117"/>
      <c r="T126" s="117"/>
      <c r="U126" s="117"/>
      <c r="V126" s="117"/>
      <c r="W126" s="117"/>
      <c r="X126" s="117"/>
      <c r="Y126" s="117"/>
      <c r="Z126" s="117"/>
      <c r="AA126" s="117"/>
      <c r="AB126" s="117"/>
      <c r="AC126" s="117"/>
      <c r="AD126" s="117"/>
      <c r="AE126" s="117"/>
      <c r="AF126" s="117"/>
      <c r="AG126" s="117"/>
      <c r="AH126" s="117"/>
    </row>
    <row r="127" ht="15.0" customHeight="1">
      <c r="B127" s="216"/>
      <c r="C127" s="217">
        <v>10.0</v>
      </c>
      <c r="D127" s="220" t="s">
        <v>1255</v>
      </c>
      <c r="E127" s="219" t="s">
        <v>1256</v>
      </c>
      <c r="F127" s="117"/>
      <c r="G127" s="219" t="s">
        <v>1261</v>
      </c>
      <c r="H127" s="219" t="s">
        <v>1256</v>
      </c>
      <c r="I127" s="215"/>
      <c r="J127" s="221" t="s">
        <v>1262</v>
      </c>
      <c r="K127" s="219" t="s">
        <v>1259</v>
      </c>
      <c r="L127" s="117"/>
      <c r="M127" s="219" t="s">
        <v>1260</v>
      </c>
      <c r="N127" s="219" t="s">
        <v>1260</v>
      </c>
      <c r="P127" s="117"/>
      <c r="Q127" s="117"/>
      <c r="R127" s="117"/>
      <c r="S127" s="117"/>
      <c r="T127" s="117"/>
      <c r="U127" s="117"/>
      <c r="V127" s="117"/>
      <c r="W127" s="117"/>
      <c r="X127" s="117"/>
      <c r="Y127" s="117"/>
      <c r="Z127" s="117"/>
      <c r="AA127" s="117"/>
      <c r="AB127" s="117"/>
      <c r="AC127" s="117"/>
      <c r="AD127" s="117"/>
      <c r="AE127" s="117"/>
      <c r="AF127" s="117"/>
      <c r="AG127" s="117"/>
      <c r="AH127" s="117"/>
    </row>
    <row r="128" ht="15.0" hidden="1" customHeight="1">
      <c r="B128" s="216"/>
      <c r="C128" s="217">
        <v>11.0</v>
      </c>
      <c r="D128" s="222" t="s">
        <v>1263</v>
      </c>
      <c r="E128" s="219" t="s">
        <v>1264</v>
      </c>
      <c r="F128" s="117"/>
      <c r="G128" s="219" t="s">
        <v>1265</v>
      </c>
      <c r="H128" s="219" t="s">
        <v>1266</v>
      </c>
      <c r="I128" s="215"/>
      <c r="J128" s="219" t="s">
        <v>1267</v>
      </c>
      <c r="K128" s="219" t="s">
        <v>1268</v>
      </c>
      <c r="L128" s="117"/>
      <c r="M128" s="219" t="s">
        <v>1269</v>
      </c>
      <c r="N128" s="219" t="s">
        <v>1270</v>
      </c>
      <c r="P128" s="117"/>
      <c r="Q128" s="117"/>
      <c r="R128" s="117"/>
      <c r="S128" s="117"/>
      <c r="T128" s="117"/>
      <c r="U128" s="117"/>
      <c r="V128" s="117"/>
      <c r="W128" s="117"/>
      <c r="X128" s="117"/>
      <c r="Y128" s="117"/>
      <c r="Z128" s="117"/>
      <c r="AA128" s="117"/>
      <c r="AB128" s="117"/>
      <c r="AC128" s="117"/>
      <c r="AD128" s="117"/>
      <c r="AE128" s="117"/>
      <c r="AF128" s="117"/>
      <c r="AG128" s="117"/>
      <c r="AH128" s="117"/>
    </row>
    <row r="129" ht="15.0" hidden="1" customHeight="1">
      <c r="B129" s="216"/>
      <c r="C129" s="217">
        <v>12.0</v>
      </c>
      <c r="D129" s="222" t="s">
        <v>1271</v>
      </c>
      <c r="E129" s="219" t="s">
        <v>1272</v>
      </c>
      <c r="F129" s="117"/>
      <c r="G129" s="219" t="s">
        <v>1273</v>
      </c>
      <c r="H129" s="219" t="s">
        <v>1274</v>
      </c>
      <c r="I129" s="215"/>
      <c r="J129" s="219" t="s">
        <v>1275</v>
      </c>
      <c r="K129" s="219" t="s">
        <v>1276</v>
      </c>
      <c r="L129" s="117"/>
      <c r="M129" s="219" t="s">
        <v>1277</v>
      </c>
      <c r="N129" s="219" t="s">
        <v>1278</v>
      </c>
      <c r="P129" s="117"/>
      <c r="Q129" s="117"/>
      <c r="R129" s="117"/>
      <c r="S129" s="117"/>
      <c r="T129" s="117"/>
      <c r="U129" s="117"/>
      <c r="V129" s="117"/>
      <c r="W129" s="117"/>
      <c r="X129" s="117"/>
      <c r="Y129" s="117"/>
      <c r="Z129" s="117"/>
      <c r="AA129" s="117"/>
      <c r="AB129" s="117"/>
      <c r="AC129" s="117"/>
      <c r="AD129" s="117"/>
      <c r="AE129" s="117"/>
      <c r="AF129" s="117"/>
      <c r="AG129" s="117"/>
      <c r="AH129" s="117"/>
    </row>
    <row r="130" ht="15.0" hidden="1" customHeight="1">
      <c r="B130" s="216"/>
      <c r="C130" s="217">
        <v>13.0</v>
      </c>
      <c r="D130" s="222" t="s">
        <v>1279</v>
      </c>
      <c r="E130" s="219" t="s">
        <v>1280</v>
      </c>
      <c r="F130" s="117"/>
      <c r="G130" s="219" t="s">
        <v>1281</v>
      </c>
      <c r="H130" s="219" t="s">
        <v>1282</v>
      </c>
      <c r="I130" s="215"/>
      <c r="J130" s="219" t="s">
        <v>1283</v>
      </c>
      <c r="K130" s="219" t="s">
        <v>1284</v>
      </c>
      <c r="L130" s="117"/>
      <c r="M130" s="219" t="s">
        <v>1285</v>
      </c>
      <c r="N130" s="219" t="s">
        <v>1286</v>
      </c>
      <c r="P130" s="117"/>
      <c r="Q130" s="117"/>
      <c r="R130" s="117"/>
      <c r="S130" s="117"/>
      <c r="T130" s="117"/>
      <c r="U130" s="117"/>
      <c r="V130" s="117"/>
      <c r="W130" s="117"/>
      <c r="X130" s="117"/>
      <c r="Y130" s="117"/>
      <c r="Z130" s="117"/>
      <c r="AA130" s="117"/>
      <c r="AB130" s="117"/>
      <c r="AC130" s="117"/>
      <c r="AD130" s="117"/>
      <c r="AE130" s="117"/>
      <c r="AF130" s="117"/>
      <c r="AG130" s="117"/>
      <c r="AH130" s="117"/>
    </row>
    <row r="131" ht="15.0" hidden="1" customHeight="1">
      <c r="B131" s="216"/>
      <c r="C131" s="217">
        <v>14.0</v>
      </c>
      <c r="D131" s="222" t="s">
        <v>1287</v>
      </c>
      <c r="E131" s="219" t="s">
        <v>1288</v>
      </c>
      <c r="F131" s="117"/>
      <c r="G131" s="219" t="s">
        <v>1289</v>
      </c>
      <c r="H131" s="219" t="s">
        <v>1290</v>
      </c>
      <c r="I131" s="215"/>
      <c r="J131" s="219" t="s">
        <v>1291</v>
      </c>
      <c r="K131" s="219" t="s">
        <v>1292</v>
      </c>
      <c r="L131" s="117"/>
      <c r="M131" s="219" t="s">
        <v>1293</v>
      </c>
      <c r="N131" s="219" t="s">
        <v>1294</v>
      </c>
      <c r="P131" s="117"/>
      <c r="Q131" s="117"/>
      <c r="R131" s="117"/>
      <c r="S131" s="117"/>
      <c r="T131" s="117"/>
      <c r="U131" s="117"/>
      <c r="V131" s="117"/>
      <c r="W131" s="117"/>
      <c r="X131" s="117"/>
      <c r="Y131" s="117"/>
      <c r="Z131" s="117"/>
      <c r="AA131" s="117"/>
      <c r="AB131" s="117"/>
      <c r="AC131" s="117"/>
      <c r="AD131" s="117"/>
      <c r="AE131" s="117"/>
      <c r="AF131" s="117"/>
      <c r="AG131" s="117"/>
      <c r="AH131" s="117"/>
    </row>
    <row r="132" ht="15.0" hidden="1" customHeight="1">
      <c r="B132" s="216"/>
      <c r="C132" s="217">
        <v>15.0</v>
      </c>
      <c r="D132" s="222" t="s">
        <v>1295</v>
      </c>
      <c r="E132" s="219" t="s">
        <v>1296</v>
      </c>
      <c r="F132" s="117"/>
      <c r="G132" s="219" t="s">
        <v>1297</v>
      </c>
      <c r="H132" s="219" t="s">
        <v>1298</v>
      </c>
      <c r="I132" s="215"/>
      <c r="J132" s="219" t="s">
        <v>1299</v>
      </c>
      <c r="K132" s="219" t="s">
        <v>1300</v>
      </c>
      <c r="L132" s="117"/>
      <c r="M132" s="219" t="s">
        <v>1301</v>
      </c>
      <c r="N132" s="219" t="s">
        <v>1302</v>
      </c>
      <c r="P132" s="117"/>
      <c r="Q132" s="117"/>
      <c r="R132" s="117"/>
      <c r="S132" s="117"/>
      <c r="T132" s="117"/>
      <c r="U132" s="117"/>
      <c r="V132" s="117"/>
      <c r="W132" s="117"/>
      <c r="X132" s="117"/>
      <c r="Y132" s="117"/>
      <c r="Z132" s="117"/>
      <c r="AA132" s="117"/>
      <c r="AB132" s="117"/>
      <c r="AC132" s="117"/>
      <c r="AD132" s="117"/>
      <c r="AE132" s="117"/>
      <c r="AF132" s="117"/>
      <c r="AG132" s="117"/>
      <c r="AH132" s="117"/>
    </row>
    <row r="133" ht="15.0" hidden="1" customHeight="1">
      <c r="B133" s="216"/>
      <c r="C133" s="217">
        <v>16.0</v>
      </c>
      <c r="D133" s="222" t="s">
        <v>1303</v>
      </c>
      <c r="E133" s="219" t="s">
        <v>1304</v>
      </c>
      <c r="F133" s="117"/>
      <c r="G133" s="219" t="s">
        <v>1305</v>
      </c>
      <c r="H133" s="219" t="s">
        <v>1306</v>
      </c>
      <c r="I133" s="215"/>
      <c r="J133" s="219" t="s">
        <v>1307</v>
      </c>
      <c r="K133" s="219" t="s">
        <v>1308</v>
      </c>
      <c r="L133" s="117"/>
      <c r="M133" s="219" t="s">
        <v>1309</v>
      </c>
      <c r="N133" s="219" t="s">
        <v>1310</v>
      </c>
      <c r="P133" s="117"/>
      <c r="Q133" s="117"/>
      <c r="R133" s="117"/>
      <c r="S133" s="117"/>
      <c r="T133" s="117"/>
      <c r="U133" s="117"/>
      <c r="V133" s="117"/>
      <c r="W133" s="117"/>
      <c r="X133" s="117"/>
      <c r="Y133" s="117"/>
      <c r="Z133" s="117"/>
      <c r="AA133" s="117"/>
      <c r="AB133" s="117"/>
      <c r="AC133" s="117"/>
      <c r="AD133" s="117"/>
      <c r="AE133" s="117"/>
      <c r="AF133" s="117"/>
      <c r="AG133" s="117"/>
      <c r="AH133" s="117"/>
    </row>
    <row r="134" ht="15.0" hidden="1" customHeight="1">
      <c r="B134" s="216"/>
      <c r="C134" s="217">
        <v>17.0</v>
      </c>
      <c r="D134" s="222" t="s">
        <v>1311</v>
      </c>
      <c r="E134" s="219" t="s">
        <v>1312</v>
      </c>
      <c r="F134" s="117"/>
      <c r="G134" s="219" t="s">
        <v>1313</v>
      </c>
      <c r="H134" s="219" t="s">
        <v>1314</v>
      </c>
      <c r="I134" s="215"/>
      <c r="J134" s="219" t="s">
        <v>1315</v>
      </c>
      <c r="K134" s="219" t="s">
        <v>1316</v>
      </c>
      <c r="L134" s="117"/>
      <c r="M134" s="219" t="s">
        <v>1317</v>
      </c>
      <c r="N134" s="219" t="s">
        <v>1318</v>
      </c>
      <c r="P134" s="117"/>
      <c r="Q134" s="117"/>
      <c r="R134" s="117"/>
      <c r="S134" s="117"/>
      <c r="T134" s="117"/>
      <c r="U134" s="117"/>
      <c r="V134" s="117"/>
      <c r="W134" s="117"/>
      <c r="X134" s="117"/>
      <c r="Y134" s="117"/>
      <c r="Z134" s="117"/>
      <c r="AA134" s="117"/>
      <c r="AB134" s="117"/>
      <c r="AC134" s="117"/>
      <c r="AD134" s="117"/>
      <c r="AE134" s="117"/>
      <c r="AF134" s="117"/>
      <c r="AG134" s="117"/>
      <c r="AH134" s="117"/>
    </row>
    <row r="135" ht="15.0" hidden="1" customHeight="1">
      <c r="B135" s="216"/>
      <c r="C135" s="217">
        <v>18.0</v>
      </c>
      <c r="D135" s="222" t="s">
        <v>1319</v>
      </c>
      <c r="E135" s="219" t="s">
        <v>1320</v>
      </c>
      <c r="F135" s="117"/>
      <c r="G135" s="219" t="s">
        <v>1321</v>
      </c>
      <c r="H135" s="219" t="s">
        <v>1322</v>
      </c>
      <c r="I135" s="215"/>
      <c r="J135" s="219" t="s">
        <v>1323</v>
      </c>
      <c r="K135" s="219" t="s">
        <v>1324</v>
      </c>
      <c r="L135" s="117"/>
      <c r="M135" s="219" t="s">
        <v>1325</v>
      </c>
      <c r="N135" s="219" t="s">
        <v>1326</v>
      </c>
      <c r="P135" s="117"/>
      <c r="Q135" s="117"/>
      <c r="R135" s="117"/>
      <c r="S135" s="117"/>
      <c r="T135" s="117"/>
      <c r="U135" s="117"/>
      <c r="V135" s="117"/>
      <c r="W135" s="117"/>
      <c r="X135" s="117"/>
      <c r="Y135" s="117"/>
      <c r="Z135" s="117"/>
      <c r="AA135" s="117"/>
      <c r="AB135" s="117"/>
      <c r="AC135" s="117"/>
      <c r="AD135" s="117"/>
      <c r="AE135" s="117"/>
      <c r="AF135" s="117"/>
      <c r="AG135" s="117"/>
      <c r="AH135" s="117"/>
    </row>
    <row r="136" ht="15.0" hidden="1" customHeight="1">
      <c r="B136" s="216"/>
      <c r="C136" s="217">
        <v>19.0</v>
      </c>
      <c r="D136" s="222" t="s">
        <v>1327</v>
      </c>
      <c r="E136" s="219" t="s">
        <v>1328</v>
      </c>
      <c r="F136" s="117"/>
      <c r="G136" s="219" t="s">
        <v>1329</v>
      </c>
      <c r="H136" s="219" t="s">
        <v>1330</v>
      </c>
      <c r="I136" s="215"/>
      <c r="J136" s="219" t="s">
        <v>1331</v>
      </c>
      <c r="K136" s="219" t="s">
        <v>1332</v>
      </c>
      <c r="L136" s="117"/>
      <c r="M136" s="219" t="s">
        <v>1333</v>
      </c>
      <c r="N136" s="219" t="s">
        <v>1334</v>
      </c>
      <c r="P136" s="117"/>
      <c r="Q136" s="117"/>
      <c r="R136" s="117"/>
      <c r="S136" s="117"/>
      <c r="T136" s="117"/>
      <c r="U136" s="117"/>
      <c r="V136" s="117"/>
      <c r="W136" s="117"/>
      <c r="X136" s="117"/>
      <c r="Y136" s="117"/>
      <c r="Z136" s="117"/>
      <c r="AA136" s="117"/>
      <c r="AB136" s="117"/>
      <c r="AC136" s="117"/>
      <c r="AD136" s="117"/>
      <c r="AE136" s="117"/>
      <c r="AF136" s="117"/>
      <c r="AG136" s="117"/>
      <c r="AH136" s="117"/>
    </row>
    <row r="137" ht="15.75" hidden="1" customHeight="1">
      <c r="B137" s="216"/>
      <c r="C137" s="217">
        <v>20.0</v>
      </c>
      <c r="D137" s="222" t="s">
        <v>1335</v>
      </c>
      <c r="E137" s="219" t="s">
        <v>1336</v>
      </c>
      <c r="F137" s="117"/>
      <c r="G137" s="219" t="s">
        <v>1337</v>
      </c>
      <c r="H137" s="219" t="s">
        <v>1338</v>
      </c>
      <c r="I137" s="215"/>
      <c r="J137" s="219" t="s">
        <v>1339</v>
      </c>
      <c r="K137" s="219" t="s">
        <v>1340</v>
      </c>
      <c r="L137" s="117"/>
      <c r="M137" s="219" t="s">
        <v>1341</v>
      </c>
      <c r="N137" s="219" t="s">
        <v>1342</v>
      </c>
      <c r="P137" s="117"/>
      <c r="Q137" s="117"/>
      <c r="R137" s="117"/>
      <c r="S137" s="117"/>
      <c r="T137" s="117"/>
      <c r="U137" s="117"/>
      <c r="V137" s="117"/>
      <c r="W137" s="117"/>
      <c r="X137" s="117"/>
      <c r="Y137" s="117"/>
      <c r="Z137" s="117"/>
      <c r="AA137" s="117"/>
      <c r="AB137" s="117"/>
      <c r="AC137" s="117"/>
      <c r="AD137" s="117"/>
      <c r="AE137" s="117"/>
      <c r="AF137" s="117"/>
      <c r="AG137" s="117"/>
      <c r="AH137" s="117"/>
    </row>
    <row r="138" ht="15.75" hidden="1" customHeight="1">
      <c r="B138" s="216"/>
      <c r="C138" s="217">
        <v>21.0</v>
      </c>
      <c r="D138" s="222" t="s">
        <v>1343</v>
      </c>
      <c r="E138" s="219" t="s">
        <v>1344</v>
      </c>
      <c r="F138" s="117"/>
      <c r="G138" s="219" t="s">
        <v>1345</v>
      </c>
      <c r="H138" s="219" t="s">
        <v>1346</v>
      </c>
      <c r="I138" s="215"/>
      <c r="J138" s="219" t="s">
        <v>1347</v>
      </c>
      <c r="K138" s="219" t="s">
        <v>1348</v>
      </c>
      <c r="L138" s="117"/>
      <c r="M138" s="219" t="s">
        <v>1349</v>
      </c>
      <c r="N138" s="219" t="s">
        <v>1350</v>
      </c>
      <c r="P138" s="117"/>
      <c r="Q138" s="117"/>
      <c r="R138" s="117"/>
      <c r="S138" s="117"/>
      <c r="T138" s="117"/>
      <c r="U138" s="117"/>
      <c r="V138" s="117"/>
      <c r="W138" s="117"/>
      <c r="X138" s="117"/>
      <c r="Y138" s="117"/>
      <c r="Z138" s="117"/>
      <c r="AA138" s="117"/>
      <c r="AB138" s="117"/>
      <c r="AC138" s="117"/>
      <c r="AD138" s="117"/>
      <c r="AE138" s="117"/>
      <c r="AF138" s="117"/>
      <c r="AG138" s="117"/>
      <c r="AH138" s="117"/>
    </row>
    <row r="139" ht="15.0" hidden="1" customHeight="1">
      <c r="B139" s="216"/>
      <c r="C139" s="217">
        <v>22.0</v>
      </c>
      <c r="D139" s="222" t="s">
        <v>1351</v>
      </c>
      <c r="E139" s="219" t="s">
        <v>1352</v>
      </c>
      <c r="F139" s="117"/>
      <c r="G139" s="219" t="s">
        <v>1353</v>
      </c>
      <c r="H139" s="219" t="s">
        <v>1354</v>
      </c>
      <c r="I139" s="215"/>
      <c r="J139" s="219" t="s">
        <v>1355</v>
      </c>
      <c r="K139" s="219" t="s">
        <v>1356</v>
      </c>
      <c r="L139" s="117"/>
      <c r="M139" s="219" t="s">
        <v>1357</v>
      </c>
      <c r="N139" s="219" t="s">
        <v>1358</v>
      </c>
    </row>
    <row r="140" ht="15.0" hidden="1" customHeight="1">
      <c r="B140" s="216"/>
      <c r="C140" s="217">
        <v>23.0</v>
      </c>
      <c r="D140" s="222" t="s">
        <v>1359</v>
      </c>
      <c r="E140" s="219" t="s">
        <v>1360</v>
      </c>
      <c r="F140" s="117"/>
      <c r="G140" s="219" t="s">
        <v>1361</v>
      </c>
      <c r="H140" s="219" t="s">
        <v>1362</v>
      </c>
      <c r="I140" s="215"/>
      <c r="J140" s="219" t="s">
        <v>1363</v>
      </c>
      <c r="K140" s="219" t="s">
        <v>1364</v>
      </c>
      <c r="L140" s="117"/>
      <c r="M140" s="219" t="s">
        <v>1365</v>
      </c>
      <c r="N140" s="219" t="s">
        <v>1366</v>
      </c>
    </row>
    <row r="141" ht="15.0" hidden="1" customHeight="1">
      <c r="B141" s="216"/>
      <c r="C141" s="217">
        <v>24.0</v>
      </c>
      <c r="D141" s="222" t="s">
        <v>1367</v>
      </c>
      <c r="E141" s="219" t="s">
        <v>1368</v>
      </c>
      <c r="F141" s="117"/>
      <c r="G141" s="219" t="s">
        <v>1369</v>
      </c>
      <c r="H141" s="219" t="s">
        <v>1370</v>
      </c>
      <c r="I141" s="215"/>
      <c r="J141" s="219" t="s">
        <v>1371</v>
      </c>
      <c r="K141" s="219" t="s">
        <v>1372</v>
      </c>
      <c r="L141" s="117"/>
      <c r="M141" s="219" t="s">
        <v>1373</v>
      </c>
      <c r="N141" s="219" t="s">
        <v>1374</v>
      </c>
    </row>
    <row r="142" ht="15.0" hidden="1" customHeight="1">
      <c r="B142" s="216"/>
      <c r="C142" s="217">
        <v>25.0</v>
      </c>
      <c r="D142" s="222" t="s">
        <v>1375</v>
      </c>
      <c r="E142" s="219" t="s">
        <v>1376</v>
      </c>
      <c r="F142" s="117"/>
      <c r="G142" s="219" t="s">
        <v>1377</v>
      </c>
      <c r="H142" s="219" t="s">
        <v>1378</v>
      </c>
      <c r="I142" s="215"/>
      <c r="J142" s="219" t="s">
        <v>1379</v>
      </c>
      <c r="K142" s="219" t="s">
        <v>1380</v>
      </c>
      <c r="L142" s="117"/>
      <c r="M142" s="219" t="s">
        <v>1381</v>
      </c>
      <c r="N142" s="219" t="s">
        <v>1382</v>
      </c>
    </row>
    <row r="143" ht="15.0" hidden="1" customHeight="1">
      <c r="B143" s="216"/>
      <c r="C143" s="217">
        <v>26.0</v>
      </c>
      <c r="D143" s="222" t="s">
        <v>1383</v>
      </c>
      <c r="E143" s="219" t="s">
        <v>1384</v>
      </c>
      <c r="F143" s="117"/>
      <c r="G143" s="219" t="s">
        <v>1385</v>
      </c>
      <c r="H143" s="219" t="s">
        <v>1386</v>
      </c>
      <c r="I143" s="215"/>
      <c r="J143" s="219" t="s">
        <v>1387</v>
      </c>
      <c r="K143" s="219" t="s">
        <v>1388</v>
      </c>
      <c r="L143" s="117"/>
      <c r="M143" s="219" t="s">
        <v>1389</v>
      </c>
      <c r="N143" s="219" t="s">
        <v>1390</v>
      </c>
    </row>
    <row r="144" ht="15.0" hidden="1" customHeight="1">
      <c r="B144" s="216"/>
      <c r="C144" s="217">
        <v>27.0</v>
      </c>
      <c r="D144" s="222" t="s">
        <v>1391</v>
      </c>
      <c r="E144" s="219" t="s">
        <v>1392</v>
      </c>
      <c r="F144" s="117"/>
      <c r="G144" s="219" t="s">
        <v>1393</v>
      </c>
      <c r="H144" s="219" t="s">
        <v>1394</v>
      </c>
      <c r="I144" s="215"/>
      <c r="J144" s="219" t="s">
        <v>1395</v>
      </c>
      <c r="K144" s="219" t="s">
        <v>1396</v>
      </c>
      <c r="L144" s="117"/>
      <c r="M144" s="219" t="s">
        <v>1397</v>
      </c>
      <c r="N144" s="219" t="s">
        <v>1398</v>
      </c>
    </row>
    <row r="145" ht="15.0" hidden="1" customHeight="1">
      <c r="B145" s="216"/>
      <c r="C145" s="217">
        <v>28.0</v>
      </c>
      <c r="D145" s="222" t="s">
        <v>1399</v>
      </c>
      <c r="E145" s="219" t="s">
        <v>1400</v>
      </c>
      <c r="F145" s="117"/>
      <c r="G145" s="219" t="s">
        <v>1401</v>
      </c>
      <c r="H145" s="219" t="s">
        <v>1402</v>
      </c>
      <c r="I145" s="215"/>
      <c r="J145" s="219" t="s">
        <v>1403</v>
      </c>
      <c r="K145" s="219" t="s">
        <v>1404</v>
      </c>
      <c r="L145" s="117"/>
      <c r="M145" s="219" t="s">
        <v>1405</v>
      </c>
      <c r="N145" s="219" t="s">
        <v>1406</v>
      </c>
    </row>
    <row r="146" ht="15.0" hidden="1" customHeight="1">
      <c r="B146" s="216"/>
      <c r="C146" s="217">
        <v>29.0</v>
      </c>
      <c r="D146" s="222" t="s">
        <v>1407</v>
      </c>
      <c r="E146" s="219" t="s">
        <v>1408</v>
      </c>
      <c r="F146" s="117"/>
      <c r="G146" s="219" t="s">
        <v>1409</v>
      </c>
      <c r="H146" s="219" t="s">
        <v>1410</v>
      </c>
      <c r="I146" s="215"/>
      <c r="J146" s="219" t="s">
        <v>1411</v>
      </c>
      <c r="K146" s="219" t="s">
        <v>1412</v>
      </c>
      <c r="L146" s="117"/>
      <c r="M146" s="219" t="s">
        <v>1413</v>
      </c>
      <c r="N146" s="219" t="s">
        <v>1414</v>
      </c>
    </row>
    <row r="147" ht="15.0" hidden="1" customHeight="1">
      <c r="B147" s="216"/>
      <c r="C147" s="217">
        <v>30.0</v>
      </c>
      <c r="D147" s="222" t="s">
        <v>1415</v>
      </c>
      <c r="E147" s="219" t="s">
        <v>1416</v>
      </c>
      <c r="F147" s="117"/>
      <c r="G147" s="219" t="s">
        <v>1417</v>
      </c>
      <c r="H147" s="219" t="s">
        <v>1418</v>
      </c>
      <c r="I147" s="215"/>
      <c r="J147" s="219" t="s">
        <v>1419</v>
      </c>
      <c r="K147" s="219" t="s">
        <v>1420</v>
      </c>
      <c r="L147" s="117"/>
      <c r="M147" s="219" t="s">
        <v>1421</v>
      </c>
      <c r="N147" s="219" t="s">
        <v>1422</v>
      </c>
    </row>
    <row r="148" ht="15.0" hidden="1" customHeight="1">
      <c r="B148" s="216"/>
      <c r="C148" s="217">
        <v>31.0</v>
      </c>
      <c r="D148" s="222" t="s">
        <v>1423</v>
      </c>
      <c r="E148" s="219" t="s">
        <v>1424</v>
      </c>
      <c r="F148" s="117"/>
      <c r="G148" s="219" t="s">
        <v>1425</v>
      </c>
      <c r="H148" s="219" t="s">
        <v>1426</v>
      </c>
      <c r="I148" s="215"/>
      <c r="J148" s="219" t="s">
        <v>1427</v>
      </c>
      <c r="K148" s="219" t="s">
        <v>1428</v>
      </c>
      <c r="L148" s="117"/>
      <c r="M148" s="219" t="s">
        <v>1429</v>
      </c>
      <c r="N148" s="219" t="s">
        <v>1430</v>
      </c>
    </row>
    <row r="149" ht="15.0" hidden="1" customHeight="1">
      <c r="B149" s="216"/>
      <c r="C149" s="217">
        <v>32.0</v>
      </c>
      <c r="D149" s="222" t="s">
        <v>1431</v>
      </c>
      <c r="E149" s="219" t="s">
        <v>1432</v>
      </c>
      <c r="F149" s="117"/>
      <c r="G149" s="219" t="s">
        <v>1433</v>
      </c>
      <c r="H149" s="219" t="s">
        <v>1434</v>
      </c>
      <c r="I149" s="215"/>
      <c r="J149" s="219" t="s">
        <v>1435</v>
      </c>
      <c r="K149" s="219" t="s">
        <v>1436</v>
      </c>
      <c r="L149" s="117"/>
      <c r="M149" s="219" t="s">
        <v>1437</v>
      </c>
      <c r="N149" s="219" t="s">
        <v>1438</v>
      </c>
    </row>
    <row r="150" ht="15.0" hidden="1" customHeight="1">
      <c r="B150" s="216"/>
      <c r="C150" s="217">
        <v>33.0</v>
      </c>
      <c r="D150" s="222" t="s">
        <v>1439</v>
      </c>
      <c r="E150" s="219" t="s">
        <v>1440</v>
      </c>
      <c r="F150" s="117"/>
      <c r="G150" s="219" t="s">
        <v>1441</v>
      </c>
      <c r="H150" s="219" t="s">
        <v>1442</v>
      </c>
      <c r="I150" s="215"/>
      <c r="J150" s="219" t="s">
        <v>1443</v>
      </c>
      <c r="K150" s="219" t="s">
        <v>1444</v>
      </c>
      <c r="L150" s="117"/>
      <c r="M150" s="219" t="s">
        <v>1445</v>
      </c>
      <c r="N150" s="219" t="s">
        <v>1446</v>
      </c>
    </row>
    <row r="151" ht="15.0" hidden="1" customHeight="1">
      <c r="B151" s="216"/>
      <c r="C151" s="217">
        <v>34.0</v>
      </c>
      <c r="D151" s="222" t="s">
        <v>1447</v>
      </c>
      <c r="E151" s="219" t="s">
        <v>1448</v>
      </c>
      <c r="F151" s="117"/>
      <c r="G151" s="219" t="s">
        <v>1449</v>
      </c>
      <c r="H151" s="219" t="s">
        <v>1450</v>
      </c>
      <c r="I151" s="215"/>
      <c r="J151" s="219" t="s">
        <v>1451</v>
      </c>
      <c r="K151" s="219" t="s">
        <v>1452</v>
      </c>
      <c r="L151" s="117"/>
      <c r="M151" s="219" t="s">
        <v>1453</v>
      </c>
      <c r="N151" s="219" t="s">
        <v>1454</v>
      </c>
    </row>
    <row r="152" ht="15.0" hidden="1" customHeight="1">
      <c r="B152" s="216"/>
      <c r="C152" s="217">
        <v>35.0</v>
      </c>
      <c r="D152" s="222" t="s">
        <v>1455</v>
      </c>
      <c r="E152" s="219" t="s">
        <v>1456</v>
      </c>
      <c r="F152" s="117"/>
      <c r="G152" s="219" t="s">
        <v>1457</v>
      </c>
      <c r="H152" s="219" t="s">
        <v>1458</v>
      </c>
      <c r="I152" s="215"/>
      <c r="J152" s="219" t="s">
        <v>1459</v>
      </c>
      <c r="K152" s="219" t="s">
        <v>1460</v>
      </c>
      <c r="L152" s="117"/>
      <c r="M152" s="219" t="s">
        <v>1461</v>
      </c>
      <c r="N152" s="219" t="s">
        <v>1462</v>
      </c>
    </row>
    <row r="153" ht="15.0" hidden="1" customHeight="1">
      <c r="B153" s="216"/>
      <c r="C153" s="217">
        <v>36.0</v>
      </c>
      <c r="D153" s="222" t="s">
        <v>1463</v>
      </c>
      <c r="E153" s="219" t="s">
        <v>1464</v>
      </c>
      <c r="F153" s="117"/>
      <c r="G153" s="219" t="s">
        <v>1465</v>
      </c>
      <c r="H153" s="219" t="s">
        <v>1466</v>
      </c>
      <c r="I153" s="215"/>
      <c r="J153" s="219" t="s">
        <v>1467</v>
      </c>
      <c r="K153" s="219" t="s">
        <v>1468</v>
      </c>
      <c r="L153" s="117"/>
      <c r="M153" s="219" t="s">
        <v>1469</v>
      </c>
      <c r="N153" s="219" t="s">
        <v>1470</v>
      </c>
    </row>
    <row r="154" ht="15.0" hidden="1" customHeight="1">
      <c r="B154" s="216"/>
      <c r="C154" s="217">
        <v>37.0</v>
      </c>
      <c r="D154" s="222" t="s">
        <v>1471</v>
      </c>
      <c r="E154" s="219" t="s">
        <v>1472</v>
      </c>
      <c r="F154" s="117"/>
      <c r="G154" s="219" t="s">
        <v>1473</v>
      </c>
      <c r="H154" s="219" t="s">
        <v>1474</v>
      </c>
      <c r="I154" s="215"/>
      <c r="J154" s="219" t="s">
        <v>1475</v>
      </c>
      <c r="K154" s="219" t="s">
        <v>1476</v>
      </c>
      <c r="L154" s="117"/>
      <c r="M154" s="219" t="s">
        <v>1477</v>
      </c>
      <c r="N154" s="219" t="s">
        <v>1478</v>
      </c>
    </row>
    <row r="155" ht="15.0" hidden="1" customHeight="1">
      <c r="B155" s="216"/>
      <c r="C155" s="217">
        <v>38.0</v>
      </c>
      <c r="D155" s="222" t="s">
        <v>1479</v>
      </c>
      <c r="E155" s="219" t="s">
        <v>1480</v>
      </c>
      <c r="F155" s="117"/>
      <c r="G155" s="219" t="s">
        <v>1481</v>
      </c>
      <c r="H155" s="219" t="s">
        <v>1482</v>
      </c>
      <c r="I155" s="215"/>
      <c r="J155" s="219" t="s">
        <v>1483</v>
      </c>
      <c r="K155" s="219" t="s">
        <v>1484</v>
      </c>
      <c r="L155" s="117"/>
      <c r="M155" s="219" t="s">
        <v>1485</v>
      </c>
      <c r="N155" s="219" t="s">
        <v>1486</v>
      </c>
    </row>
    <row r="156" ht="15.0" hidden="1" customHeight="1">
      <c r="B156" s="216"/>
      <c r="C156" s="217">
        <v>39.0</v>
      </c>
      <c r="D156" s="222" t="s">
        <v>1487</v>
      </c>
      <c r="E156" s="219" t="s">
        <v>1488</v>
      </c>
      <c r="F156" s="117"/>
      <c r="G156" s="219" t="s">
        <v>1489</v>
      </c>
      <c r="H156" s="219" t="s">
        <v>1490</v>
      </c>
      <c r="I156" s="215"/>
      <c r="J156" s="219" t="s">
        <v>1491</v>
      </c>
      <c r="K156" s="219" t="s">
        <v>1492</v>
      </c>
      <c r="L156" s="117"/>
      <c r="M156" s="219" t="s">
        <v>1493</v>
      </c>
      <c r="N156" s="219" t="s">
        <v>1494</v>
      </c>
    </row>
    <row r="157" ht="15.0" hidden="1" customHeight="1">
      <c r="B157" s="216"/>
      <c r="C157" s="217">
        <v>40.0</v>
      </c>
      <c r="D157" s="222" t="s">
        <v>1495</v>
      </c>
      <c r="E157" s="219" t="s">
        <v>1496</v>
      </c>
      <c r="F157" s="117"/>
      <c r="G157" s="219" t="s">
        <v>1497</v>
      </c>
      <c r="H157" s="219" t="s">
        <v>1498</v>
      </c>
      <c r="I157" s="215"/>
      <c r="J157" s="219" t="s">
        <v>1499</v>
      </c>
      <c r="K157" s="219" t="s">
        <v>1500</v>
      </c>
      <c r="L157" s="117"/>
      <c r="M157" s="219" t="s">
        <v>1501</v>
      </c>
      <c r="N157" s="219" t="s">
        <v>1502</v>
      </c>
    </row>
    <row r="158" ht="15.0" hidden="1" customHeight="1">
      <c r="B158" s="216"/>
      <c r="C158" s="217">
        <v>41.0</v>
      </c>
      <c r="D158" s="222" t="s">
        <v>1503</v>
      </c>
      <c r="E158" s="219" t="s">
        <v>1504</v>
      </c>
      <c r="F158" s="117"/>
      <c r="G158" s="219" t="s">
        <v>1505</v>
      </c>
      <c r="H158" s="219" t="s">
        <v>1506</v>
      </c>
      <c r="I158" s="215"/>
      <c r="J158" s="219" t="s">
        <v>1507</v>
      </c>
      <c r="K158" s="219" t="s">
        <v>1508</v>
      </c>
      <c r="L158" s="117"/>
      <c r="M158" s="219" t="s">
        <v>1509</v>
      </c>
      <c r="N158" s="219" t="s">
        <v>1510</v>
      </c>
    </row>
    <row r="159" ht="15.0" hidden="1" customHeight="1">
      <c r="B159" s="216"/>
      <c r="C159" s="217">
        <v>42.0</v>
      </c>
      <c r="D159" s="222" t="s">
        <v>1511</v>
      </c>
      <c r="E159" s="219" t="s">
        <v>1512</v>
      </c>
      <c r="F159" s="117"/>
      <c r="G159" s="219" t="s">
        <v>1513</v>
      </c>
      <c r="H159" s="219" t="s">
        <v>1514</v>
      </c>
      <c r="I159" s="215"/>
      <c r="J159" s="219" t="s">
        <v>1515</v>
      </c>
      <c r="K159" s="219" t="s">
        <v>1516</v>
      </c>
      <c r="L159" s="117"/>
      <c r="M159" s="219" t="s">
        <v>1517</v>
      </c>
      <c r="N159" s="219" t="s">
        <v>1518</v>
      </c>
    </row>
    <row r="160" ht="15.0" hidden="1" customHeight="1">
      <c r="B160" s="216"/>
      <c r="C160" s="217">
        <v>43.0</v>
      </c>
      <c r="D160" s="222" t="s">
        <v>1519</v>
      </c>
      <c r="E160" s="219" t="s">
        <v>1520</v>
      </c>
      <c r="F160" s="117"/>
      <c r="G160" s="219" t="s">
        <v>1521</v>
      </c>
      <c r="H160" s="219" t="s">
        <v>1522</v>
      </c>
      <c r="I160" s="215"/>
      <c r="J160" s="219" t="s">
        <v>1523</v>
      </c>
      <c r="K160" s="219" t="s">
        <v>1524</v>
      </c>
      <c r="L160" s="117"/>
      <c r="M160" s="219" t="s">
        <v>1525</v>
      </c>
      <c r="N160" s="219" t="s">
        <v>1526</v>
      </c>
    </row>
    <row r="161" ht="15.0" hidden="1" customHeight="1">
      <c r="B161" s="216"/>
      <c r="C161" s="217">
        <v>44.0</v>
      </c>
      <c r="D161" s="222" t="s">
        <v>1527</v>
      </c>
      <c r="E161" s="219" t="s">
        <v>1528</v>
      </c>
      <c r="F161" s="117"/>
      <c r="G161" s="219" t="s">
        <v>1529</v>
      </c>
      <c r="H161" s="219" t="s">
        <v>1530</v>
      </c>
      <c r="I161" s="215"/>
      <c r="J161" s="219" t="s">
        <v>1531</v>
      </c>
      <c r="K161" s="219" t="s">
        <v>1532</v>
      </c>
      <c r="L161" s="117"/>
      <c r="M161" s="219" t="s">
        <v>1533</v>
      </c>
      <c r="N161" s="219" t="s">
        <v>1534</v>
      </c>
    </row>
    <row r="162" ht="15.0" hidden="1" customHeight="1">
      <c r="B162" s="216"/>
      <c r="C162" s="217">
        <v>45.0</v>
      </c>
      <c r="D162" s="222" t="s">
        <v>1535</v>
      </c>
      <c r="E162" s="219" t="s">
        <v>1536</v>
      </c>
      <c r="F162" s="117"/>
      <c r="G162" s="219" t="s">
        <v>1537</v>
      </c>
      <c r="H162" s="219" t="s">
        <v>1538</v>
      </c>
      <c r="I162" s="215"/>
      <c r="J162" s="219" t="s">
        <v>1539</v>
      </c>
      <c r="K162" s="219" t="s">
        <v>1540</v>
      </c>
      <c r="L162" s="117"/>
      <c r="M162" s="219" t="s">
        <v>1541</v>
      </c>
      <c r="N162" s="219" t="s">
        <v>1542</v>
      </c>
    </row>
    <row r="163" ht="15.0" hidden="1" customHeight="1">
      <c r="B163" s="216"/>
      <c r="C163" s="217">
        <v>46.0</v>
      </c>
      <c r="D163" s="222" t="s">
        <v>1543</v>
      </c>
      <c r="E163" s="219" t="s">
        <v>1544</v>
      </c>
      <c r="F163" s="117"/>
      <c r="G163" s="219" t="s">
        <v>1545</v>
      </c>
      <c r="H163" s="219" t="s">
        <v>1546</v>
      </c>
      <c r="I163" s="198"/>
      <c r="J163" s="219" t="s">
        <v>1547</v>
      </c>
      <c r="K163" s="219" t="s">
        <v>1548</v>
      </c>
      <c r="L163" s="117"/>
      <c r="M163" s="219" t="s">
        <v>1549</v>
      </c>
      <c r="N163" s="219" t="s">
        <v>1550</v>
      </c>
    </row>
    <row r="164" ht="15.0" hidden="1" customHeight="1">
      <c r="B164" s="216"/>
      <c r="C164" s="217">
        <v>47.0</v>
      </c>
      <c r="D164" s="222" t="s">
        <v>1551</v>
      </c>
      <c r="E164" s="219" t="s">
        <v>1552</v>
      </c>
      <c r="F164" s="117"/>
      <c r="G164" s="219" t="s">
        <v>1553</v>
      </c>
      <c r="H164" s="219" t="s">
        <v>1554</v>
      </c>
      <c r="I164" s="198"/>
      <c r="J164" s="219" t="s">
        <v>1555</v>
      </c>
      <c r="K164" s="219" t="s">
        <v>1556</v>
      </c>
      <c r="L164" s="117"/>
      <c r="M164" s="219" t="s">
        <v>1557</v>
      </c>
      <c r="N164" s="219" t="s">
        <v>1558</v>
      </c>
    </row>
    <row r="165" ht="15.0" hidden="1" customHeight="1">
      <c r="B165" s="216"/>
      <c r="C165" s="217">
        <v>48.0</v>
      </c>
      <c r="D165" s="222" t="s">
        <v>1559</v>
      </c>
      <c r="E165" s="219" t="s">
        <v>1560</v>
      </c>
      <c r="F165" s="117"/>
      <c r="G165" s="219" t="s">
        <v>1561</v>
      </c>
      <c r="H165" s="219" t="s">
        <v>1562</v>
      </c>
      <c r="I165" s="198"/>
      <c r="J165" s="219" t="s">
        <v>1563</v>
      </c>
      <c r="K165" s="219" t="s">
        <v>1564</v>
      </c>
      <c r="L165" s="117"/>
      <c r="M165" s="219" t="s">
        <v>1565</v>
      </c>
      <c r="N165" s="219" t="s">
        <v>1566</v>
      </c>
    </row>
    <row r="166" ht="15.0" hidden="1" customHeight="1">
      <c r="B166" s="216"/>
      <c r="C166" s="217">
        <v>49.0</v>
      </c>
      <c r="D166" s="222" t="s">
        <v>1567</v>
      </c>
      <c r="E166" s="219" t="s">
        <v>1568</v>
      </c>
      <c r="F166" s="117"/>
      <c r="G166" s="219" t="s">
        <v>1569</v>
      </c>
      <c r="H166" s="219" t="s">
        <v>1570</v>
      </c>
      <c r="I166" s="198"/>
      <c r="J166" s="219" t="s">
        <v>1571</v>
      </c>
      <c r="K166" s="219" t="s">
        <v>1572</v>
      </c>
      <c r="L166" s="117"/>
      <c r="M166" s="219" t="s">
        <v>1573</v>
      </c>
      <c r="N166" s="219" t="s">
        <v>1574</v>
      </c>
    </row>
    <row r="167" ht="15.0" hidden="1" customHeight="1">
      <c r="B167" s="216"/>
      <c r="C167" s="217">
        <v>50.0</v>
      </c>
      <c r="D167" s="222" t="s">
        <v>1575</v>
      </c>
      <c r="E167" s="219" t="s">
        <v>1576</v>
      </c>
      <c r="F167" s="117"/>
      <c r="G167" s="219" t="s">
        <v>1577</v>
      </c>
      <c r="H167" s="219" t="s">
        <v>1578</v>
      </c>
      <c r="I167" s="198"/>
      <c r="J167" s="219" t="s">
        <v>1579</v>
      </c>
      <c r="K167" s="219" t="s">
        <v>1580</v>
      </c>
      <c r="L167" s="117"/>
      <c r="M167" s="219" t="s">
        <v>1581</v>
      </c>
      <c r="N167" s="219" t="s">
        <v>1582</v>
      </c>
    </row>
    <row r="168" ht="15.0" hidden="1" customHeight="1">
      <c r="B168" s="216"/>
      <c r="C168" s="217">
        <v>51.0</v>
      </c>
      <c r="D168" s="222" t="s">
        <v>1583</v>
      </c>
      <c r="E168" s="219" t="s">
        <v>1584</v>
      </c>
      <c r="F168" s="117"/>
      <c r="G168" s="219" t="s">
        <v>1585</v>
      </c>
      <c r="H168" s="219" t="s">
        <v>1586</v>
      </c>
      <c r="I168" s="198"/>
      <c r="J168" s="219" t="s">
        <v>1587</v>
      </c>
      <c r="K168" s="219" t="s">
        <v>1588</v>
      </c>
      <c r="L168" s="117"/>
      <c r="M168" s="219" t="s">
        <v>1589</v>
      </c>
      <c r="N168" s="219" t="s">
        <v>1590</v>
      </c>
    </row>
    <row r="169" ht="15.0" hidden="1" customHeight="1">
      <c r="B169" s="223"/>
      <c r="C169" s="217">
        <v>52.0</v>
      </c>
      <c r="D169" s="222" t="s">
        <v>1591</v>
      </c>
      <c r="E169" s="219" t="s">
        <v>1592</v>
      </c>
      <c r="F169" s="117"/>
      <c r="G169" s="219" t="s">
        <v>1593</v>
      </c>
      <c r="H169" s="219" t="s">
        <v>1594</v>
      </c>
      <c r="I169" s="198"/>
      <c r="J169" s="219" t="s">
        <v>1595</v>
      </c>
      <c r="K169" s="219" t="s">
        <v>1596</v>
      </c>
      <c r="L169" s="117"/>
      <c r="M169" s="219" t="s">
        <v>1597</v>
      </c>
      <c r="N169" s="219" t="s">
        <v>1598</v>
      </c>
    </row>
    <row r="170" ht="15.0" customHeight="1">
      <c r="B170" s="198"/>
      <c r="C170" s="198"/>
      <c r="D170" s="198"/>
      <c r="E170" s="117"/>
      <c r="F170" s="198"/>
      <c r="G170" s="198"/>
      <c r="H170" s="198"/>
      <c r="I170" s="198"/>
      <c r="J170" s="198"/>
      <c r="K170" s="117"/>
      <c r="L170" s="117"/>
      <c r="M170" s="117"/>
      <c r="N170" s="117"/>
      <c r="O170" s="117"/>
    </row>
    <row r="171" ht="15.75" customHeight="1">
      <c r="B171" s="198"/>
      <c r="C171" s="198"/>
      <c r="D171" s="198"/>
      <c r="E171" s="198"/>
      <c r="F171" s="198"/>
      <c r="G171" s="198"/>
      <c r="H171" s="198"/>
      <c r="I171" s="198"/>
      <c r="J171" s="117"/>
      <c r="K171" s="117"/>
      <c r="L171" s="117"/>
      <c r="M171" s="117"/>
      <c r="N171" s="117"/>
    </row>
    <row r="172" ht="15.75" customHeight="1">
      <c r="B172" s="211">
        <v>2.0</v>
      </c>
      <c r="C172" s="212" t="s">
        <v>443</v>
      </c>
      <c r="D172" s="213" t="s">
        <v>269</v>
      </c>
      <c r="E172" s="214" t="s">
        <v>1599</v>
      </c>
      <c r="F172" s="117"/>
      <c r="G172" s="214" t="s">
        <v>270</v>
      </c>
      <c r="H172" s="214" t="s">
        <v>1600</v>
      </c>
      <c r="I172" s="215"/>
      <c r="J172" s="214" t="s">
        <v>271</v>
      </c>
      <c r="K172" s="214" t="s">
        <v>1601</v>
      </c>
      <c r="L172" s="117"/>
      <c r="M172" s="214" t="s">
        <v>1602</v>
      </c>
      <c r="N172" s="214" t="s">
        <v>1603</v>
      </c>
    </row>
    <row r="173" ht="15.75" customHeight="1">
      <c r="B173" s="216"/>
      <c r="C173" s="217">
        <v>1.0</v>
      </c>
      <c r="D173" s="219" t="s">
        <v>1604</v>
      </c>
      <c r="E173" s="219" t="s">
        <v>1256</v>
      </c>
      <c r="F173" s="117"/>
      <c r="G173" s="219" t="s">
        <v>1605</v>
      </c>
      <c r="H173" s="219" t="s">
        <v>1256</v>
      </c>
      <c r="I173" s="215"/>
      <c r="J173" s="219" t="s">
        <v>1606</v>
      </c>
      <c r="K173" s="219" t="s">
        <v>1607</v>
      </c>
      <c r="L173" s="117"/>
      <c r="M173" s="219" t="s">
        <v>1260</v>
      </c>
      <c r="N173" s="219" t="s">
        <v>1260</v>
      </c>
    </row>
    <row r="174" ht="15.75" customHeight="1">
      <c r="B174" s="216"/>
      <c r="C174" s="217">
        <v>2.0</v>
      </c>
      <c r="D174" s="219" t="s">
        <v>1604</v>
      </c>
      <c r="E174" s="219" t="s">
        <v>1256</v>
      </c>
      <c r="F174" s="117"/>
      <c r="G174" s="219" t="s">
        <v>1605</v>
      </c>
      <c r="H174" s="219" t="s">
        <v>1256</v>
      </c>
      <c r="I174" s="215"/>
      <c r="J174" s="219" t="s">
        <v>1606</v>
      </c>
      <c r="K174" s="219" t="s">
        <v>1607</v>
      </c>
      <c r="L174" s="117"/>
      <c r="M174" s="219" t="s">
        <v>1260</v>
      </c>
      <c r="N174" s="219" t="s">
        <v>1260</v>
      </c>
    </row>
    <row r="175" ht="15.75" customHeight="1">
      <c r="B175" s="216"/>
      <c r="C175" s="217">
        <v>3.0</v>
      </c>
      <c r="D175" s="219" t="s">
        <v>1604</v>
      </c>
      <c r="E175" s="219" t="s">
        <v>1256</v>
      </c>
      <c r="F175" s="117"/>
      <c r="G175" s="219" t="s">
        <v>1605</v>
      </c>
      <c r="H175" s="219" t="s">
        <v>1256</v>
      </c>
      <c r="I175" s="215"/>
      <c r="J175" s="219" t="s">
        <v>1606</v>
      </c>
      <c r="K175" s="219" t="s">
        <v>1607</v>
      </c>
      <c r="L175" s="117"/>
      <c r="M175" s="219" t="s">
        <v>1260</v>
      </c>
      <c r="N175" s="219" t="s">
        <v>1260</v>
      </c>
    </row>
    <row r="176" ht="15.75" customHeight="1">
      <c r="B176" s="216"/>
      <c r="C176" s="217">
        <v>4.0</v>
      </c>
      <c r="D176" s="219" t="s">
        <v>1604</v>
      </c>
      <c r="E176" s="219" t="s">
        <v>1256</v>
      </c>
      <c r="F176" s="117"/>
      <c r="G176" s="219" t="s">
        <v>1605</v>
      </c>
      <c r="H176" s="219" t="s">
        <v>1256</v>
      </c>
      <c r="I176" s="215"/>
      <c r="J176" s="219" t="s">
        <v>1606</v>
      </c>
      <c r="K176" s="219" t="s">
        <v>1607</v>
      </c>
      <c r="L176" s="117"/>
      <c r="M176" s="219" t="s">
        <v>1260</v>
      </c>
      <c r="N176" s="219" t="s">
        <v>1260</v>
      </c>
    </row>
    <row r="177" ht="15.75" customHeight="1">
      <c r="B177" s="216"/>
      <c r="C177" s="217">
        <v>5.0</v>
      </c>
      <c r="D177" s="219" t="s">
        <v>1604</v>
      </c>
      <c r="E177" s="219" t="s">
        <v>1256</v>
      </c>
      <c r="F177" s="117"/>
      <c r="G177" s="219" t="s">
        <v>1605</v>
      </c>
      <c r="H177" s="219" t="s">
        <v>1256</v>
      </c>
      <c r="I177" s="215"/>
      <c r="J177" s="219" t="s">
        <v>1606</v>
      </c>
      <c r="K177" s="219" t="s">
        <v>1607</v>
      </c>
      <c r="L177" s="117"/>
      <c r="M177" s="219" t="s">
        <v>1260</v>
      </c>
      <c r="N177" s="219" t="s">
        <v>1260</v>
      </c>
    </row>
    <row r="178" ht="15.75" customHeight="1">
      <c r="B178" s="216"/>
      <c r="C178" s="217">
        <v>6.0</v>
      </c>
      <c r="D178" s="219" t="s">
        <v>1604</v>
      </c>
      <c r="E178" s="219" t="s">
        <v>1256</v>
      </c>
      <c r="F178" s="117"/>
      <c r="G178" s="219" t="s">
        <v>1608</v>
      </c>
      <c r="H178" s="219" t="s">
        <v>1256</v>
      </c>
      <c r="I178" s="215"/>
      <c r="J178" s="219" t="s">
        <v>1609</v>
      </c>
      <c r="K178" s="219" t="s">
        <v>1259</v>
      </c>
      <c r="L178" s="117"/>
      <c r="M178" s="219" t="s">
        <v>1260</v>
      </c>
      <c r="N178" s="219" t="s">
        <v>1260</v>
      </c>
    </row>
    <row r="179" ht="15.75" customHeight="1">
      <c r="B179" s="216"/>
      <c r="C179" s="217">
        <v>7.0</v>
      </c>
      <c r="D179" s="219" t="s">
        <v>1604</v>
      </c>
      <c r="E179" s="219" t="s">
        <v>1256</v>
      </c>
      <c r="F179" s="117"/>
      <c r="G179" s="219" t="s">
        <v>1608</v>
      </c>
      <c r="H179" s="219" t="s">
        <v>1256</v>
      </c>
      <c r="I179" s="215"/>
      <c r="J179" s="219" t="s">
        <v>1609</v>
      </c>
      <c r="K179" s="219" t="s">
        <v>1259</v>
      </c>
      <c r="L179" s="117"/>
      <c r="M179" s="219" t="s">
        <v>1260</v>
      </c>
      <c r="N179" s="219" t="s">
        <v>1260</v>
      </c>
    </row>
    <row r="180" ht="15.75" customHeight="1">
      <c r="B180" s="216"/>
      <c r="C180" s="217">
        <v>8.0</v>
      </c>
      <c r="D180" s="219" t="s">
        <v>1604</v>
      </c>
      <c r="E180" s="219" t="s">
        <v>1256</v>
      </c>
      <c r="F180" s="117"/>
      <c r="G180" s="219" t="s">
        <v>1608</v>
      </c>
      <c r="H180" s="219" t="s">
        <v>1256</v>
      </c>
      <c r="I180" s="215"/>
      <c r="J180" s="219" t="s">
        <v>1609</v>
      </c>
      <c r="K180" s="219" t="s">
        <v>1259</v>
      </c>
      <c r="L180" s="117"/>
      <c r="M180" s="219" t="s">
        <v>1260</v>
      </c>
      <c r="N180" s="219" t="s">
        <v>1260</v>
      </c>
    </row>
    <row r="181" ht="15.75" customHeight="1">
      <c r="B181" s="216"/>
      <c r="C181" s="217">
        <v>9.0</v>
      </c>
      <c r="D181" s="219" t="s">
        <v>1604</v>
      </c>
      <c r="E181" s="219" t="s">
        <v>1256</v>
      </c>
      <c r="F181" s="117"/>
      <c r="G181" s="219" t="s">
        <v>1608</v>
      </c>
      <c r="H181" s="219" t="s">
        <v>1256</v>
      </c>
      <c r="I181" s="215"/>
      <c r="J181" s="219" t="s">
        <v>1609</v>
      </c>
      <c r="K181" s="219" t="s">
        <v>1259</v>
      </c>
      <c r="L181" s="117"/>
      <c r="M181" s="219" t="s">
        <v>1260</v>
      </c>
      <c r="N181" s="219" t="s">
        <v>1260</v>
      </c>
    </row>
    <row r="182" ht="15.75" customHeight="1">
      <c r="B182" s="216"/>
      <c r="C182" s="217">
        <v>10.0</v>
      </c>
      <c r="D182" s="219" t="s">
        <v>1604</v>
      </c>
      <c r="E182" s="219" t="s">
        <v>1256</v>
      </c>
      <c r="F182" s="117"/>
      <c r="G182" s="219" t="s">
        <v>1608</v>
      </c>
      <c r="H182" s="219" t="s">
        <v>1256</v>
      </c>
      <c r="I182" s="215"/>
      <c r="J182" s="219" t="s">
        <v>1609</v>
      </c>
      <c r="K182" s="219" t="s">
        <v>1259</v>
      </c>
      <c r="L182" s="117"/>
      <c r="M182" s="219" t="s">
        <v>1260</v>
      </c>
      <c r="N182" s="219" t="s">
        <v>1260</v>
      </c>
    </row>
    <row r="183" ht="15.75" hidden="1" customHeight="1">
      <c r="B183" s="216"/>
      <c r="C183" s="217">
        <v>11.0</v>
      </c>
      <c r="D183" s="222" t="s">
        <v>1610</v>
      </c>
      <c r="E183" s="219" t="s">
        <v>1611</v>
      </c>
      <c r="F183" s="117"/>
      <c r="G183" s="219" t="s">
        <v>1612</v>
      </c>
      <c r="H183" s="219" t="s">
        <v>1613</v>
      </c>
      <c r="I183" s="215"/>
      <c r="J183" s="219" t="s">
        <v>1614</v>
      </c>
      <c r="K183" s="219" t="s">
        <v>1615</v>
      </c>
      <c r="L183" s="117"/>
      <c r="M183" s="219" t="s">
        <v>1616</v>
      </c>
      <c r="N183" s="219" t="s">
        <v>1617</v>
      </c>
    </row>
    <row r="184" ht="15.75" hidden="1" customHeight="1">
      <c r="B184" s="216"/>
      <c r="C184" s="217">
        <v>12.0</v>
      </c>
      <c r="D184" s="222" t="s">
        <v>1618</v>
      </c>
      <c r="E184" s="219" t="s">
        <v>1619</v>
      </c>
      <c r="F184" s="117"/>
      <c r="G184" s="219" t="s">
        <v>1620</v>
      </c>
      <c r="H184" s="219" t="s">
        <v>1621</v>
      </c>
      <c r="I184" s="215"/>
      <c r="J184" s="219" t="s">
        <v>1622</v>
      </c>
      <c r="K184" s="219" t="s">
        <v>1623</v>
      </c>
      <c r="L184" s="117"/>
      <c r="M184" s="219" t="s">
        <v>1624</v>
      </c>
      <c r="N184" s="219" t="s">
        <v>1625</v>
      </c>
    </row>
    <row r="185" ht="15.75" hidden="1" customHeight="1">
      <c r="B185" s="216"/>
      <c r="C185" s="217">
        <v>13.0</v>
      </c>
      <c r="D185" s="222" t="s">
        <v>1626</v>
      </c>
      <c r="E185" s="219" t="s">
        <v>1627</v>
      </c>
      <c r="F185" s="117"/>
      <c r="G185" s="219" t="s">
        <v>1628</v>
      </c>
      <c r="H185" s="219" t="s">
        <v>1629</v>
      </c>
      <c r="I185" s="215"/>
      <c r="J185" s="219" t="s">
        <v>1630</v>
      </c>
      <c r="K185" s="219" t="s">
        <v>1631</v>
      </c>
      <c r="L185" s="117"/>
      <c r="M185" s="219" t="s">
        <v>1632</v>
      </c>
      <c r="N185" s="219" t="s">
        <v>1633</v>
      </c>
    </row>
    <row r="186" ht="15.75" hidden="1" customHeight="1">
      <c r="B186" s="216"/>
      <c r="C186" s="217">
        <v>14.0</v>
      </c>
      <c r="D186" s="222" t="s">
        <v>1634</v>
      </c>
      <c r="E186" s="219" t="s">
        <v>1635</v>
      </c>
      <c r="F186" s="117"/>
      <c r="G186" s="219" t="s">
        <v>1636</v>
      </c>
      <c r="H186" s="219" t="s">
        <v>1637</v>
      </c>
      <c r="I186" s="215"/>
      <c r="J186" s="219" t="s">
        <v>1638</v>
      </c>
      <c r="K186" s="219" t="s">
        <v>1639</v>
      </c>
      <c r="L186" s="117"/>
      <c r="M186" s="219" t="s">
        <v>1640</v>
      </c>
      <c r="N186" s="219" t="s">
        <v>1641</v>
      </c>
    </row>
    <row r="187" ht="15.75" hidden="1" customHeight="1">
      <c r="B187" s="216"/>
      <c r="C187" s="217">
        <v>15.0</v>
      </c>
      <c r="D187" s="222" t="s">
        <v>1642</v>
      </c>
      <c r="E187" s="219" t="s">
        <v>1643</v>
      </c>
      <c r="F187" s="117"/>
      <c r="G187" s="219" t="s">
        <v>1644</v>
      </c>
      <c r="H187" s="219" t="s">
        <v>1645</v>
      </c>
      <c r="I187" s="215"/>
      <c r="J187" s="219" t="s">
        <v>1646</v>
      </c>
      <c r="K187" s="219" t="s">
        <v>1647</v>
      </c>
      <c r="L187" s="117"/>
      <c r="M187" s="219" t="s">
        <v>1648</v>
      </c>
      <c r="N187" s="219" t="s">
        <v>1649</v>
      </c>
    </row>
    <row r="188" ht="15.75" hidden="1" customHeight="1">
      <c r="B188" s="216"/>
      <c r="C188" s="217">
        <v>16.0</v>
      </c>
      <c r="D188" s="222" t="s">
        <v>1650</v>
      </c>
      <c r="E188" s="219" t="s">
        <v>1651</v>
      </c>
      <c r="F188" s="117"/>
      <c r="G188" s="219" t="s">
        <v>1652</v>
      </c>
      <c r="H188" s="219" t="s">
        <v>1653</v>
      </c>
      <c r="I188" s="215"/>
      <c r="J188" s="219" t="s">
        <v>1654</v>
      </c>
      <c r="K188" s="219" t="s">
        <v>1655</v>
      </c>
      <c r="L188" s="117"/>
      <c r="M188" s="219" t="s">
        <v>1656</v>
      </c>
      <c r="N188" s="219" t="s">
        <v>1657</v>
      </c>
    </row>
    <row r="189" ht="15.75" hidden="1" customHeight="1">
      <c r="B189" s="216"/>
      <c r="C189" s="217">
        <v>17.0</v>
      </c>
      <c r="D189" s="222" t="s">
        <v>1658</v>
      </c>
      <c r="E189" s="219" t="s">
        <v>1659</v>
      </c>
      <c r="F189" s="117"/>
      <c r="G189" s="219" t="s">
        <v>1660</v>
      </c>
      <c r="H189" s="219" t="s">
        <v>1661</v>
      </c>
      <c r="I189" s="215"/>
      <c r="J189" s="219" t="s">
        <v>1662</v>
      </c>
      <c r="K189" s="219" t="s">
        <v>1663</v>
      </c>
      <c r="L189" s="117"/>
      <c r="M189" s="219" t="s">
        <v>1664</v>
      </c>
      <c r="N189" s="219" t="s">
        <v>1665</v>
      </c>
    </row>
    <row r="190" ht="15.75" hidden="1" customHeight="1">
      <c r="B190" s="216"/>
      <c r="C190" s="217">
        <v>18.0</v>
      </c>
      <c r="D190" s="222" t="s">
        <v>1666</v>
      </c>
      <c r="E190" s="219" t="s">
        <v>1667</v>
      </c>
      <c r="F190" s="117"/>
      <c r="G190" s="219" t="s">
        <v>1668</v>
      </c>
      <c r="H190" s="219" t="s">
        <v>1669</v>
      </c>
      <c r="I190" s="215"/>
      <c r="J190" s="219" t="s">
        <v>1670</v>
      </c>
      <c r="K190" s="219" t="s">
        <v>1671</v>
      </c>
      <c r="L190" s="117"/>
      <c r="M190" s="219" t="s">
        <v>1672</v>
      </c>
      <c r="N190" s="219" t="s">
        <v>1673</v>
      </c>
    </row>
    <row r="191" ht="15.75" hidden="1" customHeight="1">
      <c r="B191" s="216"/>
      <c r="C191" s="217">
        <v>19.0</v>
      </c>
      <c r="D191" s="222" t="s">
        <v>1674</v>
      </c>
      <c r="E191" s="219" t="s">
        <v>1675</v>
      </c>
      <c r="F191" s="117"/>
      <c r="G191" s="219" t="s">
        <v>1676</v>
      </c>
      <c r="H191" s="219" t="s">
        <v>1677</v>
      </c>
      <c r="I191" s="215"/>
      <c r="J191" s="219" t="s">
        <v>1678</v>
      </c>
      <c r="K191" s="219" t="s">
        <v>1679</v>
      </c>
      <c r="L191" s="117"/>
      <c r="M191" s="219" t="s">
        <v>1680</v>
      </c>
      <c r="N191" s="219" t="s">
        <v>1681</v>
      </c>
    </row>
    <row r="192" ht="15.75" hidden="1" customHeight="1">
      <c r="B192" s="216"/>
      <c r="C192" s="217">
        <v>20.0</v>
      </c>
      <c r="D192" s="222" t="s">
        <v>1682</v>
      </c>
      <c r="E192" s="219" t="s">
        <v>1683</v>
      </c>
      <c r="F192" s="117"/>
      <c r="G192" s="219" t="s">
        <v>1684</v>
      </c>
      <c r="H192" s="219" t="s">
        <v>1685</v>
      </c>
      <c r="I192" s="215"/>
      <c r="J192" s="219" t="s">
        <v>1686</v>
      </c>
      <c r="K192" s="219" t="s">
        <v>1687</v>
      </c>
      <c r="L192" s="117"/>
      <c r="M192" s="219" t="s">
        <v>1688</v>
      </c>
      <c r="N192" s="219" t="s">
        <v>1689</v>
      </c>
    </row>
    <row r="193" ht="15.75" hidden="1" customHeight="1">
      <c r="B193" s="216"/>
      <c r="C193" s="217">
        <v>21.0</v>
      </c>
      <c r="D193" s="222" t="s">
        <v>1690</v>
      </c>
      <c r="E193" s="219" t="s">
        <v>1691</v>
      </c>
      <c r="F193" s="117"/>
      <c r="G193" s="219" t="s">
        <v>1692</v>
      </c>
      <c r="H193" s="219" t="s">
        <v>1693</v>
      </c>
      <c r="I193" s="215"/>
      <c r="J193" s="219" t="s">
        <v>1694</v>
      </c>
      <c r="K193" s="219" t="s">
        <v>1695</v>
      </c>
      <c r="L193" s="117"/>
      <c r="M193" s="219" t="s">
        <v>1696</v>
      </c>
      <c r="N193" s="219" t="s">
        <v>1697</v>
      </c>
    </row>
    <row r="194" ht="15.75" hidden="1" customHeight="1">
      <c r="B194" s="216"/>
      <c r="C194" s="217">
        <v>22.0</v>
      </c>
      <c r="D194" s="222" t="s">
        <v>1698</v>
      </c>
      <c r="E194" s="219" t="s">
        <v>1699</v>
      </c>
      <c r="F194" s="117"/>
      <c r="G194" s="219" t="s">
        <v>1700</v>
      </c>
      <c r="H194" s="219" t="s">
        <v>1701</v>
      </c>
      <c r="I194" s="215"/>
      <c r="J194" s="219" t="s">
        <v>1702</v>
      </c>
      <c r="K194" s="219" t="s">
        <v>1703</v>
      </c>
      <c r="L194" s="117"/>
      <c r="M194" s="219" t="s">
        <v>1704</v>
      </c>
      <c r="N194" s="219" t="s">
        <v>1705</v>
      </c>
    </row>
    <row r="195" ht="15.75" hidden="1" customHeight="1">
      <c r="B195" s="216"/>
      <c r="C195" s="217">
        <v>23.0</v>
      </c>
      <c r="D195" s="222" t="s">
        <v>1706</v>
      </c>
      <c r="E195" s="219" t="s">
        <v>1707</v>
      </c>
      <c r="F195" s="117"/>
      <c r="G195" s="219" t="s">
        <v>1708</v>
      </c>
      <c r="H195" s="219" t="s">
        <v>1709</v>
      </c>
      <c r="I195" s="215"/>
      <c r="J195" s="219" t="s">
        <v>1710</v>
      </c>
      <c r="K195" s="219" t="s">
        <v>1711</v>
      </c>
      <c r="L195" s="117"/>
      <c r="M195" s="219" t="s">
        <v>1712</v>
      </c>
      <c r="N195" s="219" t="s">
        <v>1713</v>
      </c>
    </row>
    <row r="196" ht="15.75" hidden="1" customHeight="1">
      <c r="B196" s="216"/>
      <c r="C196" s="217">
        <v>24.0</v>
      </c>
      <c r="D196" s="222" t="s">
        <v>1714</v>
      </c>
      <c r="E196" s="219" t="s">
        <v>1715</v>
      </c>
      <c r="F196" s="117"/>
      <c r="G196" s="219" t="s">
        <v>1716</v>
      </c>
      <c r="H196" s="219" t="s">
        <v>1717</v>
      </c>
      <c r="I196" s="215"/>
      <c r="J196" s="219" t="s">
        <v>1718</v>
      </c>
      <c r="K196" s="219" t="s">
        <v>1719</v>
      </c>
      <c r="L196" s="117"/>
      <c r="M196" s="219" t="s">
        <v>1720</v>
      </c>
      <c r="N196" s="219" t="s">
        <v>1721</v>
      </c>
    </row>
    <row r="197" ht="15.75" hidden="1" customHeight="1">
      <c r="B197" s="216"/>
      <c r="C197" s="217">
        <v>25.0</v>
      </c>
      <c r="D197" s="222" t="s">
        <v>1722</v>
      </c>
      <c r="E197" s="219" t="s">
        <v>1723</v>
      </c>
      <c r="F197" s="117"/>
      <c r="G197" s="219" t="s">
        <v>1724</v>
      </c>
      <c r="H197" s="219" t="s">
        <v>1725</v>
      </c>
      <c r="I197" s="215"/>
      <c r="J197" s="219" t="s">
        <v>1726</v>
      </c>
      <c r="K197" s="219" t="s">
        <v>1727</v>
      </c>
      <c r="L197" s="117"/>
      <c r="M197" s="219" t="s">
        <v>1728</v>
      </c>
      <c r="N197" s="219" t="s">
        <v>1729</v>
      </c>
    </row>
    <row r="198" ht="15.75" hidden="1" customHeight="1">
      <c r="B198" s="216"/>
      <c r="C198" s="217">
        <v>26.0</v>
      </c>
      <c r="D198" s="222" t="s">
        <v>1730</v>
      </c>
      <c r="E198" s="219" t="s">
        <v>1731</v>
      </c>
      <c r="F198" s="117"/>
      <c r="G198" s="219" t="s">
        <v>1732</v>
      </c>
      <c r="H198" s="219" t="s">
        <v>1733</v>
      </c>
      <c r="I198" s="215"/>
      <c r="J198" s="219" t="s">
        <v>1734</v>
      </c>
      <c r="K198" s="219" t="s">
        <v>1735</v>
      </c>
      <c r="L198" s="117"/>
      <c r="M198" s="219" t="s">
        <v>1736</v>
      </c>
      <c r="N198" s="219" t="s">
        <v>1737</v>
      </c>
    </row>
    <row r="199" ht="15.75" hidden="1" customHeight="1">
      <c r="B199" s="216"/>
      <c r="C199" s="217">
        <v>27.0</v>
      </c>
      <c r="D199" s="222" t="s">
        <v>1738</v>
      </c>
      <c r="E199" s="219" t="s">
        <v>1739</v>
      </c>
      <c r="F199" s="117"/>
      <c r="G199" s="219" t="s">
        <v>1740</v>
      </c>
      <c r="H199" s="219" t="s">
        <v>1741</v>
      </c>
      <c r="I199" s="215"/>
      <c r="J199" s="219" t="s">
        <v>1742</v>
      </c>
      <c r="K199" s="219" t="s">
        <v>1743</v>
      </c>
      <c r="L199" s="117"/>
      <c r="M199" s="219" t="s">
        <v>1744</v>
      </c>
      <c r="N199" s="219" t="s">
        <v>1745</v>
      </c>
    </row>
    <row r="200" ht="15.75" hidden="1" customHeight="1">
      <c r="B200" s="216"/>
      <c r="C200" s="217">
        <v>28.0</v>
      </c>
      <c r="D200" s="222" t="s">
        <v>1746</v>
      </c>
      <c r="E200" s="219" t="s">
        <v>1747</v>
      </c>
      <c r="F200" s="117"/>
      <c r="G200" s="219" t="s">
        <v>1748</v>
      </c>
      <c r="H200" s="219" t="s">
        <v>1749</v>
      </c>
      <c r="I200" s="215"/>
      <c r="J200" s="219" t="s">
        <v>1750</v>
      </c>
      <c r="K200" s="219" t="s">
        <v>1751</v>
      </c>
      <c r="L200" s="117"/>
      <c r="M200" s="219" t="s">
        <v>1752</v>
      </c>
      <c r="N200" s="219" t="s">
        <v>1753</v>
      </c>
    </row>
    <row r="201" ht="15.75" hidden="1" customHeight="1">
      <c r="B201" s="216"/>
      <c r="C201" s="217">
        <v>29.0</v>
      </c>
      <c r="D201" s="222" t="s">
        <v>1754</v>
      </c>
      <c r="E201" s="219" t="s">
        <v>1755</v>
      </c>
      <c r="F201" s="117"/>
      <c r="G201" s="219" t="s">
        <v>1756</v>
      </c>
      <c r="H201" s="219" t="s">
        <v>1757</v>
      </c>
      <c r="I201" s="215"/>
      <c r="J201" s="219" t="s">
        <v>1758</v>
      </c>
      <c r="K201" s="219" t="s">
        <v>1759</v>
      </c>
      <c r="L201" s="117"/>
      <c r="M201" s="219" t="s">
        <v>1760</v>
      </c>
      <c r="N201" s="219" t="s">
        <v>1761</v>
      </c>
    </row>
    <row r="202" ht="15.75" hidden="1" customHeight="1">
      <c r="B202" s="216"/>
      <c r="C202" s="217">
        <v>30.0</v>
      </c>
      <c r="D202" s="222" t="s">
        <v>1762</v>
      </c>
      <c r="E202" s="219" t="s">
        <v>1763</v>
      </c>
      <c r="F202" s="117"/>
      <c r="G202" s="219" t="s">
        <v>1764</v>
      </c>
      <c r="H202" s="219" t="s">
        <v>1765</v>
      </c>
      <c r="I202" s="215"/>
      <c r="J202" s="219" t="s">
        <v>1766</v>
      </c>
      <c r="K202" s="219" t="s">
        <v>1767</v>
      </c>
      <c r="L202" s="117"/>
      <c r="M202" s="219" t="s">
        <v>1768</v>
      </c>
      <c r="N202" s="219" t="s">
        <v>1769</v>
      </c>
    </row>
    <row r="203" ht="15.75" hidden="1" customHeight="1">
      <c r="B203" s="216"/>
      <c r="C203" s="217">
        <v>31.0</v>
      </c>
      <c r="D203" s="222" t="s">
        <v>1770</v>
      </c>
      <c r="E203" s="219" t="s">
        <v>1771</v>
      </c>
      <c r="F203" s="117"/>
      <c r="G203" s="219" t="s">
        <v>1772</v>
      </c>
      <c r="H203" s="219" t="s">
        <v>1773</v>
      </c>
      <c r="I203" s="215"/>
      <c r="J203" s="219" t="s">
        <v>1774</v>
      </c>
      <c r="K203" s="219" t="s">
        <v>1775</v>
      </c>
      <c r="L203" s="117"/>
      <c r="M203" s="219" t="s">
        <v>1776</v>
      </c>
      <c r="N203" s="219" t="s">
        <v>1777</v>
      </c>
    </row>
    <row r="204" ht="15.75" hidden="1" customHeight="1">
      <c r="B204" s="216"/>
      <c r="C204" s="217">
        <v>32.0</v>
      </c>
      <c r="D204" s="222" t="s">
        <v>1778</v>
      </c>
      <c r="E204" s="219" t="s">
        <v>1779</v>
      </c>
      <c r="F204" s="117"/>
      <c r="G204" s="219" t="s">
        <v>1780</v>
      </c>
      <c r="H204" s="219" t="s">
        <v>1781</v>
      </c>
      <c r="I204" s="215"/>
      <c r="J204" s="219" t="s">
        <v>1782</v>
      </c>
      <c r="K204" s="219" t="s">
        <v>1783</v>
      </c>
      <c r="L204" s="117"/>
      <c r="M204" s="219" t="s">
        <v>1784</v>
      </c>
      <c r="N204" s="219" t="s">
        <v>1785</v>
      </c>
    </row>
    <row r="205" ht="15.75" hidden="1" customHeight="1">
      <c r="B205" s="216"/>
      <c r="C205" s="217">
        <v>33.0</v>
      </c>
      <c r="D205" s="222" t="s">
        <v>1786</v>
      </c>
      <c r="E205" s="219" t="s">
        <v>1787</v>
      </c>
      <c r="F205" s="117"/>
      <c r="G205" s="219" t="s">
        <v>1788</v>
      </c>
      <c r="H205" s="219" t="s">
        <v>1789</v>
      </c>
      <c r="I205" s="215"/>
      <c r="J205" s="219" t="s">
        <v>1790</v>
      </c>
      <c r="K205" s="219" t="s">
        <v>1791</v>
      </c>
      <c r="L205" s="117"/>
      <c r="M205" s="219" t="s">
        <v>1792</v>
      </c>
      <c r="N205" s="219" t="s">
        <v>1793</v>
      </c>
    </row>
    <row r="206" ht="15.75" hidden="1" customHeight="1">
      <c r="B206" s="216"/>
      <c r="C206" s="217">
        <v>34.0</v>
      </c>
      <c r="D206" s="222" t="s">
        <v>1794</v>
      </c>
      <c r="E206" s="219" t="s">
        <v>1795</v>
      </c>
      <c r="F206" s="117"/>
      <c r="G206" s="219" t="s">
        <v>1796</v>
      </c>
      <c r="H206" s="219" t="s">
        <v>1797</v>
      </c>
      <c r="I206" s="215"/>
      <c r="J206" s="219" t="s">
        <v>1798</v>
      </c>
      <c r="K206" s="219" t="s">
        <v>1799</v>
      </c>
      <c r="L206" s="117"/>
      <c r="M206" s="219" t="s">
        <v>1800</v>
      </c>
      <c r="N206" s="219" t="s">
        <v>1801</v>
      </c>
    </row>
    <row r="207" ht="15.75" hidden="1" customHeight="1">
      <c r="B207" s="216"/>
      <c r="C207" s="217">
        <v>35.0</v>
      </c>
      <c r="D207" s="222" t="s">
        <v>1802</v>
      </c>
      <c r="E207" s="219" t="s">
        <v>1803</v>
      </c>
      <c r="F207" s="117"/>
      <c r="G207" s="219" t="s">
        <v>1804</v>
      </c>
      <c r="H207" s="219" t="s">
        <v>1805</v>
      </c>
      <c r="I207" s="215"/>
      <c r="J207" s="219" t="s">
        <v>1806</v>
      </c>
      <c r="K207" s="219" t="s">
        <v>1807</v>
      </c>
      <c r="L207" s="117"/>
      <c r="M207" s="219" t="s">
        <v>1808</v>
      </c>
      <c r="N207" s="219" t="s">
        <v>1809</v>
      </c>
    </row>
    <row r="208" ht="15.75" hidden="1" customHeight="1">
      <c r="B208" s="216"/>
      <c r="C208" s="217">
        <v>36.0</v>
      </c>
      <c r="D208" s="222" t="s">
        <v>1810</v>
      </c>
      <c r="E208" s="219" t="s">
        <v>1811</v>
      </c>
      <c r="F208" s="117"/>
      <c r="G208" s="219" t="s">
        <v>1812</v>
      </c>
      <c r="H208" s="219" t="s">
        <v>1813</v>
      </c>
      <c r="I208" s="215"/>
      <c r="J208" s="219" t="s">
        <v>1814</v>
      </c>
      <c r="K208" s="219" t="s">
        <v>1815</v>
      </c>
      <c r="L208" s="117"/>
      <c r="M208" s="219" t="s">
        <v>1816</v>
      </c>
      <c r="N208" s="219" t="s">
        <v>1817</v>
      </c>
    </row>
    <row r="209" ht="15.75" hidden="1" customHeight="1">
      <c r="B209" s="216"/>
      <c r="C209" s="217">
        <v>37.0</v>
      </c>
      <c r="D209" s="222" t="s">
        <v>1818</v>
      </c>
      <c r="E209" s="219" t="s">
        <v>1819</v>
      </c>
      <c r="F209" s="117"/>
      <c r="G209" s="219" t="s">
        <v>1820</v>
      </c>
      <c r="H209" s="219" t="s">
        <v>1821</v>
      </c>
      <c r="I209" s="215"/>
      <c r="J209" s="219" t="s">
        <v>1822</v>
      </c>
      <c r="K209" s="219" t="s">
        <v>1823</v>
      </c>
      <c r="L209" s="117"/>
      <c r="M209" s="219" t="s">
        <v>1824</v>
      </c>
      <c r="N209" s="219" t="s">
        <v>1825</v>
      </c>
    </row>
    <row r="210" ht="15.75" hidden="1" customHeight="1">
      <c r="B210" s="216"/>
      <c r="C210" s="217">
        <v>38.0</v>
      </c>
      <c r="D210" s="222" t="s">
        <v>1826</v>
      </c>
      <c r="E210" s="219" t="s">
        <v>1827</v>
      </c>
      <c r="F210" s="117"/>
      <c r="G210" s="219" t="s">
        <v>1828</v>
      </c>
      <c r="H210" s="219" t="s">
        <v>1829</v>
      </c>
      <c r="I210" s="215"/>
      <c r="J210" s="219" t="s">
        <v>1830</v>
      </c>
      <c r="K210" s="219" t="s">
        <v>1831</v>
      </c>
      <c r="L210" s="117"/>
      <c r="M210" s="219" t="s">
        <v>1832</v>
      </c>
      <c r="N210" s="219" t="s">
        <v>1833</v>
      </c>
    </row>
    <row r="211" ht="15.75" hidden="1" customHeight="1">
      <c r="B211" s="216"/>
      <c r="C211" s="217">
        <v>39.0</v>
      </c>
      <c r="D211" s="222" t="s">
        <v>1834</v>
      </c>
      <c r="E211" s="219" t="s">
        <v>1835</v>
      </c>
      <c r="F211" s="117"/>
      <c r="G211" s="219" t="s">
        <v>1836</v>
      </c>
      <c r="H211" s="219" t="s">
        <v>1837</v>
      </c>
      <c r="I211" s="215"/>
      <c r="J211" s="219" t="s">
        <v>1838</v>
      </c>
      <c r="K211" s="219" t="s">
        <v>1839</v>
      </c>
      <c r="L211" s="117"/>
      <c r="M211" s="219" t="s">
        <v>1840</v>
      </c>
      <c r="N211" s="219" t="s">
        <v>1841</v>
      </c>
    </row>
    <row r="212" ht="15.75" hidden="1" customHeight="1">
      <c r="B212" s="216"/>
      <c r="C212" s="217">
        <v>40.0</v>
      </c>
      <c r="D212" s="222" t="s">
        <v>1842</v>
      </c>
      <c r="E212" s="219" t="s">
        <v>1843</v>
      </c>
      <c r="F212" s="117"/>
      <c r="G212" s="219" t="s">
        <v>1844</v>
      </c>
      <c r="H212" s="219" t="s">
        <v>1845</v>
      </c>
      <c r="I212" s="215"/>
      <c r="J212" s="219" t="s">
        <v>1846</v>
      </c>
      <c r="K212" s="219" t="s">
        <v>1847</v>
      </c>
      <c r="L212" s="117"/>
      <c r="M212" s="219" t="s">
        <v>1848</v>
      </c>
      <c r="N212" s="219" t="s">
        <v>1849</v>
      </c>
    </row>
    <row r="213" ht="15.75" hidden="1" customHeight="1">
      <c r="B213" s="216"/>
      <c r="C213" s="217">
        <v>41.0</v>
      </c>
      <c r="D213" s="222" t="s">
        <v>1850</v>
      </c>
      <c r="E213" s="219" t="s">
        <v>1851</v>
      </c>
      <c r="F213" s="117"/>
      <c r="G213" s="219" t="s">
        <v>1852</v>
      </c>
      <c r="H213" s="219" t="s">
        <v>1853</v>
      </c>
      <c r="I213" s="215"/>
      <c r="J213" s="219" t="s">
        <v>1854</v>
      </c>
      <c r="K213" s="219" t="s">
        <v>1855</v>
      </c>
      <c r="L213" s="117"/>
      <c r="M213" s="219" t="s">
        <v>1856</v>
      </c>
      <c r="N213" s="219" t="s">
        <v>1857</v>
      </c>
    </row>
    <row r="214" ht="15.75" hidden="1" customHeight="1">
      <c r="B214" s="216"/>
      <c r="C214" s="217">
        <v>42.0</v>
      </c>
      <c r="D214" s="222" t="s">
        <v>1858</v>
      </c>
      <c r="E214" s="219" t="s">
        <v>1859</v>
      </c>
      <c r="F214" s="117"/>
      <c r="G214" s="219" t="s">
        <v>1860</v>
      </c>
      <c r="H214" s="219" t="s">
        <v>1861</v>
      </c>
      <c r="I214" s="215"/>
      <c r="J214" s="219" t="s">
        <v>1862</v>
      </c>
      <c r="K214" s="219" t="s">
        <v>1863</v>
      </c>
      <c r="L214" s="117"/>
      <c r="M214" s="219" t="s">
        <v>1864</v>
      </c>
      <c r="N214" s="219" t="s">
        <v>1865</v>
      </c>
    </row>
    <row r="215" ht="15.75" hidden="1" customHeight="1">
      <c r="B215" s="216"/>
      <c r="C215" s="217">
        <v>43.0</v>
      </c>
      <c r="D215" s="222" t="s">
        <v>1866</v>
      </c>
      <c r="E215" s="219" t="s">
        <v>1867</v>
      </c>
      <c r="F215" s="117"/>
      <c r="G215" s="219" t="s">
        <v>1868</v>
      </c>
      <c r="H215" s="219" t="s">
        <v>1869</v>
      </c>
      <c r="I215" s="215"/>
      <c r="J215" s="219" t="s">
        <v>1870</v>
      </c>
      <c r="K215" s="219" t="s">
        <v>1871</v>
      </c>
      <c r="L215" s="117"/>
      <c r="M215" s="219" t="s">
        <v>1872</v>
      </c>
      <c r="N215" s="219" t="s">
        <v>1873</v>
      </c>
    </row>
    <row r="216" ht="15.75" hidden="1" customHeight="1">
      <c r="B216" s="216"/>
      <c r="C216" s="217">
        <v>44.0</v>
      </c>
      <c r="D216" s="222" t="s">
        <v>1874</v>
      </c>
      <c r="E216" s="219" t="s">
        <v>1875</v>
      </c>
      <c r="F216" s="117"/>
      <c r="G216" s="219" t="s">
        <v>1876</v>
      </c>
      <c r="H216" s="219" t="s">
        <v>1877</v>
      </c>
      <c r="I216" s="215"/>
      <c r="J216" s="219" t="s">
        <v>1878</v>
      </c>
      <c r="K216" s="219" t="s">
        <v>1879</v>
      </c>
      <c r="L216" s="117"/>
      <c r="M216" s="219" t="s">
        <v>1880</v>
      </c>
      <c r="N216" s="219" t="s">
        <v>1881</v>
      </c>
    </row>
    <row r="217" ht="15.75" hidden="1" customHeight="1">
      <c r="B217" s="216"/>
      <c r="C217" s="217">
        <v>45.0</v>
      </c>
      <c r="D217" s="222" t="s">
        <v>1882</v>
      </c>
      <c r="E217" s="219" t="s">
        <v>1883</v>
      </c>
      <c r="F217" s="117"/>
      <c r="G217" s="219" t="s">
        <v>1884</v>
      </c>
      <c r="H217" s="219" t="s">
        <v>1885</v>
      </c>
      <c r="I217" s="215"/>
      <c r="J217" s="219" t="s">
        <v>1886</v>
      </c>
      <c r="K217" s="219" t="s">
        <v>1887</v>
      </c>
      <c r="L217" s="117"/>
      <c r="M217" s="219" t="s">
        <v>1888</v>
      </c>
      <c r="N217" s="219" t="s">
        <v>1889</v>
      </c>
    </row>
    <row r="218" ht="15.75" hidden="1" customHeight="1">
      <c r="B218" s="216"/>
      <c r="C218" s="217">
        <v>46.0</v>
      </c>
      <c r="D218" s="222" t="s">
        <v>1890</v>
      </c>
      <c r="E218" s="219" t="s">
        <v>1891</v>
      </c>
      <c r="F218" s="117"/>
      <c r="G218" s="219" t="s">
        <v>1892</v>
      </c>
      <c r="H218" s="219" t="s">
        <v>1893</v>
      </c>
      <c r="I218" s="198"/>
      <c r="J218" s="219" t="s">
        <v>1894</v>
      </c>
      <c r="K218" s="219" t="s">
        <v>1895</v>
      </c>
      <c r="L218" s="117"/>
      <c r="M218" s="219" t="s">
        <v>1896</v>
      </c>
      <c r="N218" s="219" t="s">
        <v>1897</v>
      </c>
    </row>
    <row r="219" ht="15.75" hidden="1" customHeight="1">
      <c r="B219" s="216"/>
      <c r="C219" s="217">
        <v>47.0</v>
      </c>
      <c r="D219" s="222" t="s">
        <v>1898</v>
      </c>
      <c r="E219" s="219" t="s">
        <v>1899</v>
      </c>
      <c r="F219" s="117"/>
      <c r="G219" s="219" t="s">
        <v>1900</v>
      </c>
      <c r="H219" s="219" t="s">
        <v>1901</v>
      </c>
      <c r="I219" s="198"/>
      <c r="J219" s="219" t="s">
        <v>1902</v>
      </c>
      <c r="K219" s="219" t="s">
        <v>1903</v>
      </c>
      <c r="L219" s="117"/>
      <c r="M219" s="219" t="s">
        <v>1904</v>
      </c>
      <c r="N219" s="219" t="s">
        <v>1905</v>
      </c>
    </row>
    <row r="220" ht="15.75" hidden="1" customHeight="1">
      <c r="B220" s="216"/>
      <c r="C220" s="217">
        <v>48.0</v>
      </c>
      <c r="D220" s="222" t="s">
        <v>1906</v>
      </c>
      <c r="E220" s="219" t="s">
        <v>1907</v>
      </c>
      <c r="F220" s="117"/>
      <c r="G220" s="219" t="s">
        <v>1908</v>
      </c>
      <c r="H220" s="219" t="s">
        <v>1909</v>
      </c>
      <c r="I220" s="198"/>
      <c r="J220" s="219" t="s">
        <v>1910</v>
      </c>
      <c r="K220" s="219" t="s">
        <v>1911</v>
      </c>
      <c r="L220" s="117"/>
      <c r="M220" s="219" t="s">
        <v>1912</v>
      </c>
      <c r="N220" s="219" t="s">
        <v>1913</v>
      </c>
    </row>
    <row r="221" ht="15.75" hidden="1" customHeight="1">
      <c r="B221" s="216"/>
      <c r="C221" s="217">
        <v>49.0</v>
      </c>
      <c r="D221" s="222" t="s">
        <v>1914</v>
      </c>
      <c r="E221" s="219" t="s">
        <v>1915</v>
      </c>
      <c r="F221" s="117"/>
      <c r="G221" s="219" t="s">
        <v>1916</v>
      </c>
      <c r="H221" s="219" t="s">
        <v>1917</v>
      </c>
      <c r="I221" s="198"/>
      <c r="J221" s="219" t="s">
        <v>1918</v>
      </c>
      <c r="K221" s="219" t="s">
        <v>1919</v>
      </c>
      <c r="L221" s="117"/>
      <c r="M221" s="219" t="s">
        <v>1920</v>
      </c>
      <c r="N221" s="219" t="s">
        <v>1921</v>
      </c>
    </row>
    <row r="222" ht="15.75" hidden="1" customHeight="1">
      <c r="B222" s="216"/>
      <c r="C222" s="217">
        <v>50.0</v>
      </c>
      <c r="D222" s="222" t="s">
        <v>1922</v>
      </c>
      <c r="E222" s="219" t="s">
        <v>1923</v>
      </c>
      <c r="F222" s="117"/>
      <c r="G222" s="219" t="s">
        <v>1924</v>
      </c>
      <c r="H222" s="219" t="s">
        <v>1925</v>
      </c>
      <c r="I222" s="198"/>
      <c r="J222" s="219" t="s">
        <v>1926</v>
      </c>
      <c r="K222" s="219" t="s">
        <v>1927</v>
      </c>
      <c r="L222" s="117"/>
      <c r="M222" s="219" t="s">
        <v>1928</v>
      </c>
      <c r="N222" s="219" t="s">
        <v>1929</v>
      </c>
    </row>
    <row r="223" ht="15.75" hidden="1" customHeight="1">
      <c r="B223" s="216"/>
      <c r="C223" s="217">
        <v>51.0</v>
      </c>
      <c r="D223" s="222" t="s">
        <v>1930</v>
      </c>
      <c r="E223" s="219" t="s">
        <v>1931</v>
      </c>
      <c r="F223" s="117"/>
      <c r="G223" s="219" t="s">
        <v>1932</v>
      </c>
      <c r="H223" s="219" t="s">
        <v>1933</v>
      </c>
      <c r="I223" s="198"/>
      <c r="J223" s="219" t="s">
        <v>1934</v>
      </c>
      <c r="K223" s="219" t="s">
        <v>1935</v>
      </c>
      <c r="L223" s="117"/>
      <c r="M223" s="219" t="s">
        <v>1936</v>
      </c>
      <c r="N223" s="219" t="s">
        <v>1937</v>
      </c>
    </row>
    <row r="224" ht="15.75" hidden="1" customHeight="1">
      <c r="B224" s="223"/>
      <c r="C224" s="217">
        <v>52.0</v>
      </c>
      <c r="D224" s="222" t="s">
        <v>1938</v>
      </c>
      <c r="E224" s="219" t="s">
        <v>1939</v>
      </c>
      <c r="F224" s="117"/>
      <c r="G224" s="219" t="s">
        <v>1940</v>
      </c>
      <c r="H224" s="219" t="s">
        <v>1941</v>
      </c>
      <c r="I224" s="198"/>
      <c r="J224" s="219" t="s">
        <v>1942</v>
      </c>
      <c r="K224" s="219" t="s">
        <v>1943</v>
      </c>
      <c r="L224" s="117"/>
      <c r="M224" s="219" t="s">
        <v>1944</v>
      </c>
      <c r="N224" s="219" t="s">
        <v>1945</v>
      </c>
    </row>
    <row r="225" ht="15.75" customHeight="1">
      <c r="B225" s="117"/>
      <c r="C225" s="198"/>
      <c r="D225" s="198"/>
      <c r="E225" s="198"/>
      <c r="F225" s="117"/>
      <c r="G225" s="198"/>
      <c r="H225" s="198"/>
      <c r="I225" s="198"/>
      <c r="J225" s="117"/>
      <c r="K225" s="198"/>
      <c r="L225" s="198"/>
      <c r="M225" s="198"/>
      <c r="N225" s="117"/>
    </row>
    <row r="226" ht="15.75" customHeight="1">
      <c r="B226" s="117"/>
      <c r="C226" s="198"/>
      <c r="D226" s="198"/>
      <c r="E226" s="198"/>
      <c r="F226" s="117"/>
      <c r="G226" s="198"/>
      <c r="H226" s="198"/>
      <c r="I226" s="198"/>
      <c r="J226" s="117"/>
      <c r="K226" s="198"/>
      <c r="L226" s="198"/>
      <c r="M226" s="198"/>
      <c r="N226" s="117"/>
    </row>
    <row r="227" ht="15.75" customHeight="1">
      <c r="B227" s="211">
        <v>3.0</v>
      </c>
      <c r="C227" s="212" t="s">
        <v>443</v>
      </c>
      <c r="D227" s="213" t="s">
        <v>272</v>
      </c>
      <c r="E227" s="213" t="s">
        <v>1946</v>
      </c>
      <c r="F227" s="117"/>
      <c r="G227" s="214" t="s">
        <v>273</v>
      </c>
      <c r="H227" s="213" t="s">
        <v>1947</v>
      </c>
      <c r="I227" s="215"/>
      <c r="J227" s="214" t="s">
        <v>274</v>
      </c>
      <c r="K227" s="213" t="s">
        <v>1948</v>
      </c>
      <c r="L227" s="117"/>
      <c r="M227" s="214" t="s">
        <v>1949</v>
      </c>
      <c r="N227" s="213" t="s">
        <v>1950</v>
      </c>
    </row>
    <row r="228" ht="15.75" customHeight="1">
      <c r="B228" s="216"/>
      <c r="C228" s="224">
        <v>1.0</v>
      </c>
      <c r="D228" s="222" t="s">
        <v>1951</v>
      </c>
      <c r="E228" s="219" t="s">
        <v>1256</v>
      </c>
      <c r="F228" s="117"/>
      <c r="G228" s="219" t="s">
        <v>1952</v>
      </c>
      <c r="H228" s="219" t="s">
        <v>1256</v>
      </c>
      <c r="I228" s="215"/>
      <c r="J228" s="221" t="s">
        <v>1953</v>
      </c>
      <c r="K228" s="219" t="s">
        <v>1259</v>
      </c>
      <c r="L228" s="117"/>
      <c r="M228" s="219" t="s">
        <v>1260</v>
      </c>
      <c r="N228" s="219" t="s">
        <v>1260</v>
      </c>
    </row>
    <row r="229" ht="15.75" customHeight="1">
      <c r="B229" s="216"/>
      <c r="C229" s="224">
        <v>2.0</v>
      </c>
      <c r="D229" s="222" t="s">
        <v>1951</v>
      </c>
      <c r="E229" s="219" t="s">
        <v>1256</v>
      </c>
      <c r="F229" s="117"/>
      <c r="G229" s="219" t="s">
        <v>1952</v>
      </c>
      <c r="H229" s="219" t="s">
        <v>1256</v>
      </c>
      <c r="I229" s="215"/>
      <c r="J229" s="221" t="s">
        <v>1953</v>
      </c>
      <c r="K229" s="219" t="s">
        <v>1259</v>
      </c>
      <c r="L229" s="117"/>
      <c r="M229" s="219" t="s">
        <v>1260</v>
      </c>
      <c r="N229" s="219" t="s">
        <v>1260</v>
      </c>
    </row>
    <row r="230" ht="15.75" customHeight="1">
      <c r="B230" s="216"/>
      <c r="C230" s="224">
        <v>3.0</v>
      </c>
      <c r="D230" s="222" t="s">
        <v>1951</v>
      </c>
      <c r="E230" s="219" t="s">
        <v>1256</v>
      </c>
      <c r="F230" s="117"/>
      <c r="G230" s="219" t="s">
        <v>1952</v>
      </c>
      <c r="H230" s="219" t="s">
        <v>1256</v>
      </c>
      <c r="I230" s="215"/>
      <c r="J230" s="221" t="s">
        <v>1953</v>
      </c>
      <c r="K230" s="219" t="s">
        <v>1259</v>
      </c>
      <c r="L230" s="117"/>
      <c r="M230" s="219" t="s">
        <v>1260</v>
      </c>
      <c r="N230" s="219" t="s">
        <v>1260</v>
      </c>
    </row>
    <row r="231" ht="15.75" customHeight="1">
      <c r="B231" s="216"/>
      <c r="C231" s="224">
        <v>4.0</v>
      </c>
      <c r="D231" s="222" t="s">
        <v>1951</v>
      </c>
      <c r="E231" s="219" t="s">
        <v>1256</v>
      </c>
      <c r="F231" s="117"/>
      <c r="G231" s="219" t="s">
        <v>1952</v>
      </c>
      <c r="H231" s="219" t="s">
        <v>1256</v>
      </c>
      <c r="I231" s="215"/>
      <c r="J231" s="221" t="s">
        <v>1953</v>
      </c>
      <c r="K231" s="219" t="s">
        <v>1259</v>
      </c>
      <c r="L231" s="117"/>
      <c r="M231" s="219" t="s">
        <v>1260</v>
      </c>
      <c r="N231" s="219" t="s">
        <v>1260</v>
      </c>
    </row>
    <row r="232" ht="15.75" customHeight="1">
      <c r="B232" s="216"/>
      <c r="C232" s="224">
        <v>5.0</v>
      </c>
      <c r="D232" s="222" t="s">
        <v>1951</v>
      </c>
      <c r="E232" s="219" t="s">
        <v>1256</v>
      </c>
      <c r="F232" s="117"/>
      <c r="G232" s="219" t="s">
        <v>1952</v>
      </c>
      <c r="H232" s="219" t="s">
        <v>1256</v>
      </c>
      <c r="I232" s="215"/>
      <c r="J232" s="221" t="s">
        <v>1953</v>
      </c>
      <c r="K232" s="219" t="s">
        <v>1259</v>
      </c>
      <c r="L232" s="117"/>
      <c r="M232" s="219" t="s">
        <v>1260</v>
      </c>
      <c r="N232" s="219" t="s">
        <v>1260</v>
      </c>
    </row>
    <row r="233" ht="15.75" customHeight="1">
      <c r="B233" s="216"/>
      <c r="C233" s="224">
        <v>6.0</v>
      </c>
      <c r="D233" s="222" t="s">
        <v>1951</v>
      </c>
      <c r="E233" s="219" t="s">
        <v>1256</v>
      </c>
      <c r="F233" s="117"/>
      <c r="G233" s="219" t="s">
        <v>1954</v>
      </c>
      <c r="H233" s="219" t="s">
        <v>1256</v>
      </c>
      <c r="I233" s="215"/>
      <c r="J233" s="221" t="s">
        <v>1955</v>
      </c>
      <c r="K233" s="219" t="s">
        <v>1259</v>
      </c>
      <c r="L233" s="117"/>
      <c r="M233" s="219" t="s">
        <v>1260</v>
      </c>
      <c r="N233" s="219" t="s">
        <v>1260</v>
      </c>
    </row>
    <row r="234" ht="15.75" customHeight="1">
      <c r="B234" s="216"/>
      <c r="C234" s="224">
        <v>7.0</v>
      </c>
      <c r="D234" s="222" t="s">
        <v>1951</v>
      </c>
      <c r="E234" s="219" t="s">
        <v>1256</v>
      </c>
      <c r="F234" s="117"/>
      <c r="G234" s="219" t="s">
        <v>1954</v>
      </c>
      <c r="H234" s="219" t="s">
        <v>1256</v>
      </c>
      <c r="I234" s="215"/>
      <c r="J234" s="221" t="s">
        <v>1955</v>
      </c>
      <c r="K234" s="219" t="s">
        <v>1259</v>
      </c>
      <c r="L234" s="117"/>
      <c r="M234" s="219" t="s">
        <v>1260</v>
      </c>
      <c r="N234" s="219" t="s">
        <v>1260</v>
      </c>
    </row>
    <row r="235" ht="15.75" customHeight="1">
      <c r="B235" s="216"/>
      <c r="C235" s="224">
        <v>8.0</v>
      </c>
      <c r="D235" s="222" t="s">
        <v>1951</v>
      </c>
      <c r="E235" s="219" t="s">
        <v>1256</v>
      </c>
      <c r="F235" s="117"/>
      <c r="G235" s="219" t="s">
        <v>1954</v>
      </c>
      <c r="H235" s="219" t="s">
        <v>1256</v>
      </c>
      <c r="I235" s="215"/>
      <c r="J235" s="221" t="s">
        <v>1955</v>
      </c>
      <c r="K235" s="219" t="s">
        <v>1259</v>
      </c>
      <c r="L235" s="117"/>
      <c r="M235" s="219" t="s">
        <v>1260</v>
      </c>
      <c r="N235" s="219" t="s">
        <v>1260</v>
      </c>
    </row>
    <row r="236" ht="15.75" customHeight="1">
      <c r="B236" s="216"/>
      <c r="C236" s="224">
        <v>9.0</v>
      </c>
      <c r="D236" s="222" t="s">
        <v>1951</v>
      </c>
      <c r="E236" s="219" t="s">
        <v>1256</v>
      </c>
      <c r="F236" s="117"/>
      <c r="G236" s="219" t="s">
        <v>1954</v>
      </c>
      <c r="H236" s="219" t="s">
        <v>1256</v>
      </c>
      <c r="I236" s="215"/>
      <c r="J236" s="221" t="s">
        <v>1955</v>
      </c>
      <c r="K236" s="219" t="s">
        <v>1259</v>
      </c>
      <c r="L236" s="117"/>
      <c r="M236" s="219" t="s">
        <v>1260</v>
      </c>
      <c r="N236" s="219" t="s">
        <v>1260</v>
      </c>
    </row>
    <row r="237" ht="15.75" customHeight="1">
      <c r="B237" s="216"/>
      <c r="C237" s="224">
        <v>10.0</v>
      </c>
      <c r="D237" s="222" t="s">
        <v>1951</v>
      </c>
      <c r="E237" s="219" t="s">
        <v>1256</v>
      </c>
      <c r="F237" s="117"/>
      <c r="G237" s="219" t="s">
        <v>1954</v>
      </c>
      <c r="H237" s="219" t="s">
        <v>1256</v>
      </c>
      <c r="I237" s="215"/>
      <c r="J237" s="221" t="s">
        <v>1955</v>
      </c>
      <c r="K237" s="219" t="s">
        <v>1259</v>
      </c>
      <c r="L237" s="117"/>
      <c r="M237" s="219" t="s">
        <v>1260</v>
      </c>
      <c r="N237" s="219" t="s">
        <v>1260</v>
      </c>
    </row>
    <row r="238" ht="15.75" hidden="1" customHeight="1">
      <c r="B238" s="216"/>
      <c r="C238" s="224">
        <v>11.0</v>
      </c>
      <c r="D238" s="222" t="s">
        <v>1956</v>
      </c>
      <c r="E238" s="222" t="s">
        <v>1957</v>
      </c>
      <c r="F238" s="117"/>
      <c r="G238" s="219" t="s">
        <v>1958</v>
      </c>
      <c r="H238" s="222" t="s">
        <v>1959</v>
      </c>
      <c r="I238" s="215"/>
      <c r="J238" s="219" t="s">
        <v>1960</v>
      </c>
      <c r="K238" s="222" t="s">
        <v>1961</v>
      </c>
      <c r="L238" s="117"/>
      <c r="M238" s="219" t="s">
        <v>1962</v>
      </c>
      <c r="N238" s="222" t="s">
        <v>1963</v>
      </c>
    </row>
    <row r="239" ht="15.75" hidden="1" customHeight="1">
      <c r="B239" s="216"/>
      <c r="C239" s="224">
        <v>12.0</v>
      </c>
      <c r="D239" s="222" t="s">
        <v>1964</v>
      </c>
      <c r="E239" s="222" t="s">
        <v>1965</v>
      </c>
      <c r="F239" s="117"/>
      <c r="G239" s="219" t="s">
        <v>1966</v>
      </c>
      <c r="H239" s="222" t="s">
        <v>1967</v>
      </c>
      <c r="I239" s="215"/>
      <c r="J239" s="219" t="s">
        <v>1968</v>
      </c>
      <c r="K239" s="222" t="s">
        <v>1969</v>
      </c>
      <c r="L239" s="117"/>
      <c r="M239" s="219" t="s">
        <v>1970</v>
      </c>
      <c r="N239" s="222" t="s">
        <v>1971</v>
      </c>
    </row>
    <row r="240" ht="15.75" hidden="1" customHeight="1">
      <c r="B240" s="216"/>
      <c r="C240" s="224">
        <v>13.0</v>
      </c>
      <c r="D240" s="222" t="s">
        <v>1972</v>
      </c>
      <c r="E240" s="222" t="s">
        <v>1973</v>
      </c>
      <c r="F240" s="117"/>
      <c r="G240" s="219" t="s">
        <v>1974</v>
      </c>
      <c r="H240" s="222" t="s">
        <v>1975</v>
      </c>
      <c r="I240" s="215"/>
      <c r="J240" s="219" t="s">
        <v>1976</v>
      </c>
      <c r="K240" s="222" t="s">
        <v>1977</v>
      </c>
      <c r="L240" s="117"/>
      <c r="M240" s="219" t="s">
        <v>1978</v>
      </c>
      <c r="N240" s="222" t="s">
        <v>1979</v>
      </c>
    </row>
    <row r="241" ht="15.75" hidden="1" customHeight="1">
      <c r="B241" s="216"/>
      <c r="C241" s="224">
        <v>14.0</v>
      </c>
      <c r="D241" s="222" t="s">
        <v>1980</v>
      </c>
      <c r="E241" s="222" t="s">
        <v>1981</v>
      </c>
      <c r="F241" s="117"/>
      <c r="G241" s="219" t="s">
        <v>1982</v>
      </c>
      <c r="H241" s="222" t="s">
        <v>1983</v>
      </c>
      <c r="I241" s="215"/>
      <c r="J241" s="219" t="s">
        <v>1984</v>
      </c>
      <c r="K241" s="222" t="s">
        <v>1985</v>
      </c>
      <c r="L241" s="117"/>
      <c r="M241" s="219" t="s">
        <v>1986</v>
      </c>
      <c r="N241" s="222" t="s">
        <v>1987</v>
      </c>
    </row>
    <row r="242" ht="15.75" hidden="1" customHeight="1">
      <c r="B242" s="216"/>
      <c r="C242" s="224">
        <v>15.0</v>
      </c>
      <c r="D242" s="222" t="s">
        <v>1988</v>
      </c>
      <c r="E242" s="222" t="s">
        <v>1989</v>
      </c>
      <c r="F242" s="117"/>
      <c r="G242" s="219" t="s">
        <v>1990</v>
      </c>
      <c r="H242" s="222" t="s">
        <v>1991</v>
      </c>
      <c r="I242" s="215"/>
      <c r="J242" s="219" t="s">
        <v>1992</v>
      </c>
      <c r="K242" s="222" t="s">
        <v>1993</v>
      </c>
      <c r="L242" s="117"/>
      <c r="M242" s="219" t="s">
        <v>1994</v>
      </c>
      <c r="N242" s="222" t="s">
        <v>1995</v>
      </c>
    </row>
    <row r="243" ht="15.75" hidden="1" customHeight="1">
      <c r="B243" s="216"/>
      <c r="C243" s="224">
        <v>16.0</v>
      </c>
      <c r="D243" s="222" t="s">
        <v>1996</v>
      </c>
      <c r="E243" s="222" t="s">
        <v>1997</v>
      </c>
      <c r="F243" s="117"/>
      <c r="G243" s="219" t="s">
        <v>1998</v>
      </c>
      <c r="H243" s="222" t="s">
        <v>1999</v>
      </c>
      <c r="I243" s="215"/>
      <c r="J243" s="219" t="s">
        <v>2000</v>
      </c>
      <c r="K243" s="222" t="s">
        <v>2001</v>
      </c>
      <c r="L243" s="117"/>
      <c r="M243" s="219" t="s">
        <v>2002</v>
      </c>
      <c r="N243" s="222" t="s">
        <v>2003</v>
      </c>
    </row>
    <row r="244" ht="15.75" hidden="1" customHeight="1">
      <c r="B244" s="216"/>
      <c r="C244" s="224">
        <v>17.0</v>
      </c>
      <c r="D244" s="222" t="s">
        <v>2004</v>
      </c>
      <c r="E244" s="222" t="s">
        <v>2005</v>
      </c>
      <c r="F244" s="117"/>
      <c r="G244" s="219" t="s">
        <v>2006</v>
      </c>
      <c r="H244" s="222" t="s">
        <v>2007</v>
      </c>
      <c r="I244" s="215"/>
      <c r="J244" s="219" t="s">
        <v>2008</v>
      </c>
      <c r="K244" s="222" t="s">
        <v>2009</v>
      </c>
      <c r="L244" s="117"/>
      <c r="M244" s="219" t="s">
        <v>2010</v>
      </c>
      <c r="N244" s="222" t="s">
        <v>2011</v>
      </c>
    </row>
    <row r="245" ht="15.75" hidden="1" customHeight="1">
      <c r="B245" s="216"/>
      <c r="C245" s="224">
        <v>18.0</v>
      </c>
      <c r="D245" s="222" t="s">
        <v>2012</v>
      </c>
      <c r="E245" s="222" t="s">
        <v>2013</v>
      </c>
      <c r="F245" s="117"/>
      <c r="G245" s="219" t="s">
        <v>2014</v>
      </c>
      <c r="H245" s="222" t="s">
        <v>2015</v>
      </c>
      <c r="I245" s="215"/>
      <c r="J245" s="219" t="s">
        <v>2016</v>
      </c>
      <c r="K245" s="222" t="s">
        <v>2017</v>
      </c>
      <c r="L245" s="117"/>
      <c r="M245" s="219" t="s">
        <v>2018</v>
      </c>
      <c r="N245" s="222" t="s">
        <v>2019</v>
      </c>
    </row>
    <row r="246" ht="15.75" hidden="1" customHeight="1">
      <c r="B246" s="216"/>
      <c r="C246" s="224">
        <v>19.0</v>
      </c>
      <c r="D246" s="222" t="s">
        <v>2020</v>
      </c>
      <c r="E246" s="222" t="s">
        <v>2021</v>
      </c>
      <c r="F246" s="117"/>
      <c r="G246" s="219" t="s">
        <v>2022</v>
      </c>
      <c r="H246" s="222" t="s">
        <v>2023</v>
      </c>
      <c r="I246" s="215"/>
      <c r="J246" s="219" t="s">
        <v>2024</v>
      </c>
      <c r="K246" s="222" t="s">
        <v>2025</v>
      </c>
      <c r="L246" s="117"/>
      <c r="M246" s="219" t="s">
        <v>2026</v>
      </c>
      <c r="N246" s="222" t="s">
        <v>2027</v>
      </c>
    </row>
    <row r="247" ht="15.75" hidden="1" customHeight="1">
      <c r="B247" s="216"/>
      <c r="C247" s="224">
        <v>20.0</v>
      </c>
      <c r="D247" s="222" t="s">
        <v>2028</v>
      </c>
      <c r="E247" s="222" t="s">
        <v>2029</v>
      </c>
      <c r="F247" s="117"/>
      <c r="G247" s="219" t="s">
        <v>2030</v>
      </c>
      <c r="H247" s="222" t="s">
        <v>2031</v>
      </c>
      <c r="I247" s="215"/>
      <c r="J247" s="219" t="s">
        <v>2032</v>
      </c>
      <c r="K247" s="222" t="s">
        <v>2033</v>
      </c>
      <c r="L247" s="117"/>
      <c r="M247" s="219" t="s">
        <v>2034</v>
      </c>
      <c r="N247" s="222" t="s">
        <v>2035</v>
      </c>
      <c r="O247" s="198"/>
      <c r="P247" s="198"/>
      <c r="Q247" s="198"/>
      <c r="R247" s="117"/>
      <c r="S247" s="198"/>
      <c r="T247" s="198"/>
      <c r="U247" s="198"/>
      <c r="V247" s="117"/>
      <c r="W247" s="198"/>
      <c r="X247" s="198"/>
      <c r="Y247" s="198"/>
      <c r="Z247" s="117"/>
      <c r="AA247" s="198"/>
      <c r="AB247" s="198"/>
      <c r="AC247" s="198"/>
      <c r="AD247" s="117"/>
      <c r="AE247" s="198"/>
      <c r="AF247" s="198"/>
      <c r="AG247" s="198"/>
      <c r="AH247" s="117"/>
    </row>
    <row r="248" ht="15.75" hidden="1" customHeight="1">
      <c r="B248" s="216"/>
      <c r="C248" s="224">
        <v>21.0</v>
      </c>
      <c r="D248" s="222" t="s">
        <v>2036</v>
      </c>
      <c r="E248" s="222" t="s">
        <v>2037</v>
      </c>
      <c r="F248" s="117"/>
      <c r="G248" s="219" t="s">
        <v>2038</v>
      </c>
      <c r="H248" s="222" t="s">
        <v>2039</v>
      </c>
      <c r="I248" s="215"/>
      <c r="J248" s="219" t="s">
        <v>2040</v>
      </c>
      <c r="K248" s="222" t="s">
        <v>2041</v>
      </c>
      <c r="L248" s="117"/>
      <c r="M248" s="219" t="s">
        <v>2042</v>
      </c>
      <c r="N248" s="222" t="s">
        <v>2043</v>
      </c>
      <c r="O248" s="198"/>
      <c r="P248" s="198"/>
      <c r="Q248" s="198"/>
      <c r="R248" s="117"/>
      <c r="S248" s="198"/>
      <c r="T248" s="198"/>
      <c r="U248" s="198"/>
      <c r="V248" s="117"/>
      <c r="W248" s="198"/>
      <c r="X248" s="198"/>
      <c r="Y248" s="198"/>
      <c r="Z248" s="117"/>
      <c r="AA248" s="198"/>
      <c r="AB248" s="198"/>
      <c r="AC248" s="198"/>
      <c r="AD248" s="117"/>
      <c r="AE248" s="198"/>
      <c r="AF248" s="198"/>
      <c r="AG248" s="198"/>
      <c r="AH248" s="117"/>
    </row>
    <row r="249" ht="15.75" hidden="1" customHeight="1">
      <c r="B249" s="216"/>
      <c r="C249" s="224">
        <v>22.0</v>
      </c>
      <c r="D249" s="222" t="s">
        <v>2044</v>
      </c>
      <c r="E249" s="222" t="s">
        <v>2045</v>
      </c>
      <c r="F249" s="117"/>
      <c r="G249" s="219" t="s">
        <v>2046</v>
      </c>
      <c r="H249" s="222" t="s">
        <v>2047</v>
      </c>
      <c r="I249" s="215"/>
      <c r="J249" s="219" t="s">
        <v>2048</v>
      </c>
      <c r="K249" s="222" t="s">
        <v>2049</v>
      </c>
      <c r="L249" s="117"/>
      <c r="M249" s="219" t="s">
        <v>2050</v>
      </c>
      <c r="N249" s="222" t="s">
        <v>2051</v>
      </c>
    </row>
    <row r="250" ht="15.75" hidden="1" customHeight="1">
      <c r="B250" s="216"/>
      <c r="C250" s="224">
        <v>23.0</v>
      </c>
      <c r="D250" s="222" t="s">
        <v>2052</v>
      </c>
      <c r="E250" s="222" t="s">
        <v>2053</v>
      </c>
      <c r="F250" s="117"/>
      <c r="G250" s="219" t="s">
        <v>2054</v>
      </c>
      <c r="H250" s="222" t="s">
        <v>2055</v>
      </c>
      <c r="I250" s="215"/>
      <c r="J250" s="219" t="s">
        <v>2056</v>
      </c>
      <c r="K250" s="222" t="s">
        <v>2057</v>
      </c>
      <c r="L250" s="117"/>
      <c r="M250" s="219" t="s">
        <v>2058</v>
      </c>
      <c r="N250" s="222" t="s">
        <v>2059</v>
      </c>
    </row>
    <row r="251" ht="15.75" hidden="1" customHeight="1">
      <c r="B251" s="216"/>
      <c r="C251" s="224">
        <v>24.0</v>
      </c>
      <c r="D251" s="222" t="s">
        <v>2060</v>
      </c>
      <c r="E251" s="222" t="s">
        <v>2061</v>
      </c>
      <c r="F251" s="117"/>
      <c r="G251" s="219" t="s">
        <v>2062</v>
      </c>
      <c r="H251" s="222" t="s">
        <v>2063</v>
      </c>
      <c r="I251" s="215"/>
      <c r="J251" s="219" t="s">
        <v>2064</v>
      </c>
      <c r="K251" s="222" t="s">
        <v>2065</v>
      </c>
      <c r="L251" s="117"/>
      <c r="M251" s="219" t="s">
        <v>2066</v>
      </c>
      <c r="N251" s="222" t="s">
        <v>2067</v>
      </c>
    </row>
    <row r="252" ht="15.75" hidden="1" customHeight="1">
      <c r="B252" s="216"/>
      <c r="C252" s="224">
        <v>25.0</v>
      </c>
      <c r="D252" s="222" t="s">
        <v>2068</v>
      </c>
      <c r="E252" s="222" t="s">
        <v>2069</v>
      </c>
      <c r="F252" s="117"/>
      <c r="G252" s="219" t="s">
        <v>2070</v>
      </c>
      <c r="H252" s="222" t="s">
        <v>2071</v>
      </c>
      <c r="I252" s="215"/>
      <c r="J252" s="219" t="s">
        <v>2072</v>
      </c>
      <c r="K252" s="222" t="s">
        <v>2073</v>
      </c>
      <c r="L252" s="117"/>
      <c r="M252" s="219" t="s">
        <v>2074</v>
      </c>
      <c r="N252" s="222" t="s">
        <v>2075</v>
      </c>
    </row>
    <row r="253" ht="15.75" hidden="1" customHeight="1">
      <c r="B253" s="216"/>
      <c r="C253" s="224">
        <v>26.0</v>
      </c>
      <c r="D253" s="222" t="s">
        <v>2076</v>
      </c>
      <c r="E253" s="222" t="s">
        <v>2077</v>
      </c>
      <c r="F253" s="117"/>
      <c r="G253" s="219" t="s">
        <v>2078</v>
      </c>
      <c r="H253" s="222" t="s">
        <v>2079</v>
      </c>
      <c r="I253" s="215"/>
      <c r="J253" s="219" t="s">
        <v>2080</v>
      </c>
      <c r="K253" s="222" t="s">
        <v>2081</v>
      </c>
      <c r="L253" s="117"/>
      <c r="M253" s="219" t="s">
        <v>2082</v>
      </c>
      <c r="N253" s="222" t="s">
        <v>2083</v>
      </c>
    </row>
    <row r="254" ht="15.75" hidden="1" customHeight="1">
      <c r="B254" s="216"/>
      <c r="C254" s="224">
        <v>27.0</v>
      </c>
      <c r="D254" s="222" t="s">
        <v>2084</v>
      </c>
      <c r="E254" s="222" t="s">
        <v>2085</v>
      </c>
      <c r="F254" s="117"/>
      <c r="G254" s="219" t="s">
        <v>2086</v>
      </c>
      <c r="H254" s="222" t="s">
        <v>2087</v>
      </c>
      <c r="I254" s="215"/>
      <c r="J254" s="219" t="s">
        <v>2088</v>
      </c>
      <c r="K254" s="222" t="s">
        <v>2089</v>
      </c>
      <c r="L254" s="117"/>
      <c r="M254" s="219" t="s">
        <v>2090</v>
      </c>
      <c r="N254" s="222" t="s">
        <v>2091</v>
      </c>
    </row>
    <row r="255" ht="15.75" hidden="1" customHeight="1">
      <c r="B255" s="216"/>
      <c r="C255" s="224">
        <v>28.0</v>
      </c>
      <c r="D255" s="222" t="s">
        <v>2092</v>
      </c>
      <c r="E255" s="222" t="s">
        <v>2093</v>
      </c>
      <c r="F255" s="117"/>
      <c r="G255" s="219" t="s">
        <v>2094</v>
      </c>
      <c r="H255" s="222" t="s">
        <v>2095</v>
      </c>
      <c r="I255" s="215"/>
      <c r="J255" s="219" t="s">
        <v>2096</v>
      </c>
      <c r="K255" s="222" t="s">
        <v>2097</v>
      </c>
      <c r="L255" s="117"/>
      <c r="M255" s="219" t="s">
        <v>2098</v>
      </c>
      <c r="N255" s="222" t="s">
        <v>2099</v>
      </c>
    </row>
    <row r="256" ht="15.75" hidden="1" customHeight="1">
      <c r="B256" s="216"/>
      <c r="C256" s="224">
        <v>29.0</v>
      </c>
      <c r="D256" s="222" t="s">
        <v>2100</v>
      </c>
      <c r="E256" s="222" t="s">
        <v>2101</v>
      </c>
      <c r="F256" s="117"/>
      <c r="G256" s="219" t="s">
        <v>2102</v>
      </c>
      <c r="H256" s="222" t="s">
        <v>2103</v>
      </c>
      <c r="I256" s="215"/>
      <c r="J256" s="219" t="s">
        <v>2104</v>
      </c>
      <c r="K256" s="222" t="s">
        <v>2105</v>
      </c>
      <c r="L256" s="117"/>
      <c r="M256" s="219" t="s">
        <v>2106</v>
      </c>
      <c r="N256" s="222" t="s">
        <v>2107</v>
      </c>
    </row>
    <row r="257" ht="15.75" hidden="1" customHeight="1">
      <c r="B257" s="216"/>
      <c r="C257" s="224">
        <v>30.0</v>
      </c>
      <c r="D257" s="222" t="s">
        <v>2108</v>
      </c>
      <c r="E257" s="222" t="s">
        <v>2109</v>
      </c>
      <c r="F257" s="117"/>
      <c r="G257" s="219" t="s">
        <v>2110</v>
      </c>
      <c r="H257" s="222" t="s">
        <v>2111</v>
      </c>
      <c r="I257" s="215"/>
      <c r="J257" s="219" t="s">
        <v>2112</v>
      </c>
      <c r="K257" s="222" t="s">
        <v>2113</v>
      </c>
      <c r="L257" s="117"/>
      <c r="M257" s="219" t="s">
        <v>2114</v>
      </c>
      <c r="N257" s="222" t="s">
        <v>2115</v>
      </c>
    </row>
    <row r="258" ht="15.75" hidden="1" customHeight="1">
      <c r="B258" s="216"/>
      <c r="C258" s="224">
        <v>31.0</v>
      </c>
      <c r="D258" s="222" t="s">
        <v>2116</v>
      </c>
      <c r="E258" s="222" t="s">
        <v>2117</v>
      </c>
      <c r="F258" s="117"/>
      <c r="G258" s="219" t="s">
        <v>2118</v>
      </c>
      <c r="H258" s="222" t="s">
        <v>2119</v>
      </c>
      <c r="I258" s="215"/>
      <c r="J258" s="219" t="s">
        <v>2120</v>
      </c>
      <c r="K258" s="222" t="s">
        <v>2121</v>
      </c>
      <c r="L258" s="117"/>
      <c r="M258" s="219" t="s">
        <v>2122</v>
      </c>
      <c r="N258" s="222" t="s">
        <v>2123</v>
      </c>
    </row>
    <row r="259" ht="15.75" hidden="1" customHeight="1">
      <c r="B259" s="216"/>
      <c r="C259" s="224">
        <v>32.0</v>
      </c>
      <c r="D259" s="222" t="s">
        <v>2124</v>
      </c>
      <c r="E259" s="222" t="s">
        <v>2125</v>
      </c>
      <c r="F259" s="117"/>
      <c r="G259" s="219" t="s">
        <v>2126</v>
      </c>
      <c r="H259" s="222" t="s">
        <v>2127</v>
      </c>
      <c r="I259" s="215"/>
      <c r="J259" s="219" t="s">
        <v>2128</v>
      </c>
      <c r="K259" s="222" t="s">
        <v>2129</v>
      </c>
      <c r="L259" s="117"/>
      <c r="M259" s="219" t="s">
        <v>2130</v>
      </c>
      <c r="N259" s="222" t="s">
        <v>2131</v>
      </c>
    </row>
    <row r="260" ht="15.75" hidden="1" customHeight="1">
      <c r="B260" s="216"/>
      <c r="C260" s="224">
        <v>33.0</v>
      </c>
      <c r="D260" s="222" t="s">
        <v>2132</v>
      </c>
      <c r="E260" s="222" t="s">
        <v>2133</v>
      </c>
      <c r="F260" s="117"/>
      <c r="G260" s="219" t="s">
        <v>2134</v>
      </c>
      <c r="H260" s="222" t="s">
        <v>2135</v>
      </c>
      <c r="I260" s="215"/>
      <c r="J260" s="219" t="s">
        <v>2136</v>
      </c>
      <c r="K260" s="222" t="s">
        <v>2137</v>
      </c>
      <c r="L260" s="117"/>
      <c r="M260" s="219" t="s">
        <v>2138</v>
      </c>
      <c r="N260" s="222" t="s">
        <v>2139</v>
      </c>
    </row>
    <row r="261" ht="15.75" hidden="1" customHeight="1">
      <c r="B261" s="216"/>
      <c r="C261" s="224">
        <v>34.0</v>
      </c>
      <c r="D261" s="222" t="s">
        <v>2140</v>
      </c>
      <c r="E261" s="222" t="s">
        <v>2141</v>
      </c>
      <c r="F261" s="117"/>
      <c r="G261" s="219" t="s">
        <v>2142</v>
      </c>
      <c r="H261" s="222" t="s">
        <v>2143</v>
      </c>
      <c r="I261" s="215"/>
      <c r="J261" s="219" t="s">
        <v>2144</v>
      </c>
      <c r="K261" s="222" t="s">
        <v>2145</v>
      </c>
      <c r="L261" s="117"/>
      <c r="M261" s="219" t="s">
        <v>2146</v>
      </c>
      <c r="N261" s="222" t="s">
        <v>2147</v>
      </c>
    </row>
    <row r="262" ht="15.75" hidden="1" customHeight="1">
      <c r="B262" s="216"/>
      <c r="C262" s="224">
        <v>35.0</v>
      </c>
      <c r="D262" s="222" t="s">
        <v>2148</v>
      </c>
      <c r="E262" s="222" t="s">
        <v>2149</v>
      </c>
      <c r="F262" s="117"/>
      <c r="G262" s="219" t="s">
        <v>2150</v>
      </c>
      <c r="H262" s="222" t="s">
        <v>2151</v>
      </c>
      <c r="I262" s="215"/>
      <c r="J262" s="219" t="s">
        <v>2152</v>
      </c>
      <c r="K262" s="222" t="s">
        <v>2153</v>
      </c>
      <c r="L262" s="117"/>
      <c r="M262" s="219" t="s">
        <v>2154</v>
      </c>
      <c r="N262" s="222" t="s">
        <v>2155</v>
      </c>
    </row>
    <row r="263" ht="15.75" hidden="1" customHeight="1">
      <c r="B263" s="216"/>
      <c r="C263" s="224">
        <v>36.0</v>
      </c>
      <c r="D263" s="222" t="s">
        <v>2156</v>
      </c>
      <c r="E263" s="222" t="s">
        <v>2157</v>
      </c>
      <c r="F263" s="117"/>
      <c r="G263" s="219" t="s">
        <v>2158</v>
      </c>
      <c r="H263" s="222" t="s">
        <v>2159</v>
      </c>
      <c r="I263" s="215"/>
      <c r="J263" s="219" t="s">
        <v>2160</v>
      </c>
      <c r="K263" s="222" t="s">
        <v>2161</v>
      </c>
      <c r="L263" s="117"/>
      <c r="M263" s="219" t="s">
        <v>2162</v>
      </c>
      <c r="N263" s="222" t="s">
        <v>2163</v>
      </c>
    </row>
    <row r="264" ht="15.75" hidden="1" customHeight="1">
      <c r="B264" s="216"/>
      <c r="C264" s="224">
        <v>37.0</v>
      </c>
      <c r="D264" s="222" t="s">
        <v>2164</v>
      </c>
      <c r="E264" s="222" t="s">
        <v>2165</v>
      </c>
      <c r="F264" s="117"/>
      <c r="G264" s="219" t="s">
        <v>2166</v>
      </c>
      <c r="H264" s="222" t="s">
        <v>2167</v>
      </c>
      <c r="I264" s="215"/>
      <c r="J264" s="219" t="s">
        <v>2168</v>
      </c>
      <c r="K264" s="222" t="s">
        <v>2169</v>
      </c>
      <c r="L264" s="117"/>
      <c r="M264" s="219" t="s">
        <v>2170</v>
      </c>
      <c r="N264" s="222" t="s">
        <v>2171</v>
      </c>
    </row>
    <row r="265" ht="15.75" hidden="1" customHeight="1">
      <c r="B265" s="216"/>
      <c r="C265" s="224">
        <v>38.0</v>
      </c>
      <c r="D265" s="222" t="s">
        <v>2172</v>
      </c>
      <c r="E265" s="222" t="s">
        <v>2173</v>
      </c>
      <c r="F265" s="117"/>
      <c r="G265" s="219" t="s">
        <v>2174</v>
      </c>
      <c r="H265" s="222" t="s">
        <v>2175</v>
      </c>
      <c r="I265" s="215"/>
      <c r="J265" s="219" t="s">
        <v>2176</v>
      </c>
      <c r="K265" s="222" t="s">
        <v>2177</v>
      </c>
      <c r="L265" s="117"/>
      <c r="M265" s="219" t="s">
        <v>2178</v>
      </c>
      <c r="N265" s="222" t="s">
        <v>2179</v>
      </c>
    </row>
    <row r="266" ht="15.75" hidden="1" customHeight="1">
      <c r="B266" s="216"/>
      <c r="C266" s="224">
        <v>39.0</v>
      </c>
      <c r="D266" s="222" t="s">
        <v>2180</v>
      </c>
      <c r="E266" s="222" t="s">
        <v>2181</v>
      </c>
      <c r="F266" s="117"/>
      <c r="G266" s="219" t="s">
        <v>2182</v>
      </c>
      <c r="H266" s="222" t="s">
        <v>2183</v>
      </c>
      <c r="I266" s="215"/>
      <c r="J266" s="219" t="s">
        <v>2184</v>
      </c>
      <c r="K266" s="222" t="s">
        <v>2185</v>
      </c>
      <c r="L266" s="117"/>
      <c r="M266" s="219" t="s">
        <v>2186</v>
      </c>
      <c r="N266" s="222" t="s">
        <v>2187</v>
      </c>
    </row>
    <row r="267" ht="15.75" hidden="1" customHeight="1">
      <c r="B267" s="216"/>
      <c r="C267" s="224">
        <v>40.0</v>
      </c>
      <c r="D267" s="222" t="s">
        <v>2188</v>
      </c>
      <c r="E267" s="222" t="s">
        <v>2189</v>
      </c>
      <c r="F267" s="117"/>
      <c r="G267" s="219" t="s">
        <v>2190</v>
      </c>
      <c r="H267" s="222" t="s">
        <v>2191</v>
      </c>
      <c r="I267" s="215"/>
      <c r="J267" s="219" t="s">
        <v>2192</v>
      </c>
      <c r="K267" s="222" t="s">
        <v>2193</v>
      </c>
      <c r="L267" s="117"/>
      <c r="M267" s="219" t="s">
        <v>2194</v>
      </c>
      <c r="N267" s="222" t="s">
        <v>2195</v>
      </c>
    </row>
    <row r="268" ht="15.75" hidden="1" customHeight="1">
      <c r="B268" s="216"/>
      <c r="C268" s="224">
        <v>41.0</v>
      </c>
      <c r="D268" s="222" t="s">
        <v>2196</v>
      </c>
      <c r="E268" s="222" t="s">
        <v>2197</v>
      </c>
      <c r="F268" s="117"/>
      <c r="G268" s="219" t="s">
        <v>2198</v>
      </c>
      <c r="H268" s="222" t="s">
        <v>2199</v>
      </c>
      <c r="I268" s="215"/>
      <c r="J268" s="219" t="s">
        <v>2200</v>
      </c>
      <c r="K268" s="222" t="s">
        <v>2201</v>
      </c>
      <c r="L268" s="117"/>
      <c r="M268" s="219" t="s">
        <v>2202</v>
      </c>
      <c r="N268" s="222" t="s">
        <v>2203</v>
      </c>
    </row>
    <row r="269" ht="15.75" hidden="1" customHeight="1">
      <c r="B269" s="216"/>
      <c r="C269" s="224">
        <v>42.0</v>
      </c>
      <c r="D269" s="222" t="s">
        <v>2204</v>
      </c>
      <c r="E269" s="222" t="s">
        <v>2205</v>
      </c>
      <c r="F269" s="117"/>
      <c r="G269" s="219" t="s">
        <v>2206</v>
      </c>
      <c r="H269" s="222" t="s">
        <v>2207</v>
      </c>
      <c r="I269" s="215"/>
      <c r="J269" s="219" t="s">
        <v>2208</v>
      </c>
      <c r="K269" s="222" t="s">
        <v>2209</v>
      </c>
      <c r="L269" s="117"/>
      <c r="M269" s="219" t="s">
        <v>2210</v>
      </c>
      <c r="N269" s="222" t="s">
        <v>2211</v>
      </c>
    </row>
    <row r="270" ht="15.75" hidden="1" customHeight="1">
      <c r="B270" s="216"/>
      <c r="C270" s="224">
        <v>43.0</v>
      </c>
      <c r="D270" s="222" t="s">
        <v>2212</v>
      </c>
      <c r="E270" s="222" t="s">
        <v>2213</v>
      </c>
      <c r="F270" s="117"/>
      <c r="G270" s="219" t="s">
        <v>2214</v>
      </c>
      <c r="H270" s="222" t="s">
        <v>2215</v>
      </c>
      <c r="I270" s="215"/>
      <c r="J270" s="219" t="s">
        <v>2216</v>
      </c>
      <c r="K270" s="222" t="s">
        <v>2217</v>
      </c>
      <c r="L270" s="117"/>
      <c r="M270" s="219" t="s">
        <v>2218</v>
      </c>
      <c r="N270" s="222" t="s">
        <v>2219</v>
      </c>
    </row>
    <row r="271" ht="15.75" hidden="1" customHeight="1">
      <c r="B271" s="216"/>
      <c r="C271" s="224">
        <v>44.0</v>
      </c>
      <c r="D271" s="222" t="s">
        <v>2220</v>
      </c>
      <c r="E271" s="222" t="s">
        <v>2221</v>
      </c>
      <c r="F271" s="117"/>
      <c r="G271" s="219" t="s">
        <v>2222</v>
      </c>
      <c r="H271" s="222" t="s">
        <v>2223</v>
      </c>
      <c r="I271" s="215"/>
      <c r="J271" s="219" t="s">
        <v>2224</v>
      </c>
      <c r="K271" s="222" t="s">
        <v>2225</v>
      </c>
      <c r="L271" s="117"/>
      <c r="M271" s="219" t="s">
        <v>2226</v>
      </c>
      <c r="N271" s="222" t="s">
        <v>2227</v>
      </c>
    </row>
    <row r="272" ht="15.75" hidden="1" customHeight="1">
      <c r="B272" s="216"/>
      <c r="C272" s="224">
        <v>45.0</v>
      </c>
      <c r="D272" s="222" t="s">
        <v>2228</v>
      </c>
      <c r="E272" s="222" t="s">
        <v>2229</v>
      </c>
      <c r="F272" s="117"/>
      <c r="G272" s="219" t="s">
        <v>2230</v>
      </c>
      <c r="H272" s="222" t="s">
        <v>2231</v>
      </c>
      <c r="I272" s="215"/>
      <c r="J272" s="219" t="s">
        <v>2232</v>
      </c>
      <c r="K272" s="222" t="s">
        <v>2233</v>
      </c>
      <c r="L272" s="117"/>
      <c r="M272" s="219" t="s">
        <v>2234</v>
      </c>
      <c r="N272" s="222" t="s">
        <v>2235</v>
      </c>
    </row>
    <row r="273" ht="15.75" hidden="1" customHeight="1">
      <c r="B273" s="216"/>
      <c r="C273" s="224">
        <v>46.0</v>
      </c>
      <c r="D273" s="222" t="s">
        <v>2236</v>
      </c>
      <c r="E273" s="222" t="s">
        <v>2237</v>
      </c>
      <c r="F273" s="117"/>
      <c r="G273" s="219" t="s">
        <v>2238</v>
      </c>
      <c r="H273" s="222" t="s">
        <v>2239</v>
      </c>
      <c r="I273" s="198"/>
      <c r="J273" s="219" t="s">
        <v>2240</v>
      </c>
      <c r="K273" s="222" t="s">
        <v>2241</v>
      </c>
      <c r="L273" s="117"/>
      <c r="M273" s="219" t="s">
        <v>2242</v>
      </c>
      <c r="N273" s="222" t="s">
        <v>2243</v>
      </c>
    </row>
    <row r="274" ht="15.75" hidden="1" customHeight="1">
      <c r="B274" s="216"/>
      <c r="C274" s="224">
        <v>47.0</v>
      </c>
      <c r="D274" s="222" t="s">
        <v>2244</v>
      </c>
      <c r="E274" s="222" t="s">
        <v>2245</v>
      </c>
      <c r="F274" s="117"/>
      <c r="G274" s="219" t="s">
        <v>2246</v>
      </c>
      <c r="H274" s="222" t="s">
        <v>2247</v>
      </c>
      <c r="I274" s="198"/>
      <c r="J274" s="219" t="s">
        <v>2248</v>
      </c>
      <c r="K274" s="222" t="s">
        <v>2249</v>
      </c>
      <c r="L274" s="117"/>
      <c r="M274" s="219" t="s">
        <v>2250</v>
      </c>
      <c r="N274" s="222" t="s">
        <v>2251</v>
      </c>
    </row>
    <row r="275" ht="15.75" hidden="1" customHeight="1">
      <c r="B275" s="216"/>
      <c r="C275" s="224">
        <v>48.0</v>
      </c>
      <c r="D275" s="222" t="s">
        <v>2252</v>
      </c>
      <c r="E275" s="222" t="s">
        <v>2253</v>
      </c>
      <c r="F275" s="117"/>
      <c r="G275" s="219" t="s">
        <v>2254</v>
      </c>
      <c r="H275" s="222" t="s">
        <v>2255</v>
      </c>
      <c r="I275" s="198"/>
      <c r="J275" s="219" t="s">
        <v>2256</v>
      </c>
      <c r="K275" s="222" t="s">
        <v>2257</v>
      </c>
      <c r="L275" s="117"/>
      <c r="M275" s="219" t="s">
        <v>2258</v>
      </c>
      <c r="N275" s="222" t="s">
        <v>2259</v>
      </c>
    </row>
    <row r="276" ht="15.75" hidden="1" customHeight="1">
      <c r="B276" s="216"/>
      <c r="C276" s="224">
        <v>49.0</v>
      </c>
      <c r="D276" s="222" t="s">
        <v>2260</v>
      </c>
      <c r="E276" s="222" t="s">
        <v>2261</v>
      </c>
      <c r="F276" s="117"/>
      <c r="G276" s="219" t="s">
        <v>2262</v>
      </c>
      <c r="H276" s="222" t="s">
        <v>2263</v>
      </c>
      <c r="I276" s="198"/>
      <c r="J276" s="219" t="s">
        <v>2264</v>
      </c>
      <c r="K276" s="222" t="s">
        <v>2265</v>
      </c>
      <c r="L276" s="117"/>
      <c r="M276" s="219" t="s">
        <v>2266</v>
      </c>
      <c r="N276" s="222" t="s">
        <v>2267</v>
      </c>
    </row>
    <row r="277" ht="15.75" hidden="1" customHeight="1">
      <c r="B277" s="216"/>
      <c r="C277" s="224">
        <v>50.0</v>
      </c>
      <c r="D277" s="222" t="s">
        <v>2268</v>
      </c>
      <c r="E277" s="222" t="s">
        <v>2269</v>
      </c>
      <c r="F277" s="117"/>
      <c r="G277" s="219" t="s">
        <v>2270</v>
      </c>
      <c r="H277" s="222" t="s">
        <v>2271</v>
      </c>
      <c r="I277" s="198"/>
      <c r="J277" s="219" t="s">
        <v>2272</v>
      </c>
      <c r="K277" s="222" t="s">
        <v>2273</v>
      </c>
      <c r="L277" s="117"/>
      <c r="M277" s="219" t="s">
        <v>2274</v>
      </c>
      <c r="N277" s="222" t="s">
        <v>2275</v>
      </c>
    </row>
    <row r="278" ht="15.75" hidden="1" customHeight="1">
      <c r="B278" s="216"/>
      <c r="C278" s="224">
        <v>51.0</v>
      </c>
      <c r="D278" s="222" t="s">
        <v>2276</v>
      </c>
      <c r="E278" s="222" t="s">
        <v>2277</v>
      </c>
      <c r="F278" s="117"/>
      <c r="G278" s="219" t="s">
        <v>2278</v>
      </c>
      <c r="H278" s="222" t="s">
        <v>2279</v>
      </c>
      <c r="I278" s="198"/>
      <c r="J278" s="219" t="s">
        <v>2280</v>
      </c>
      <c r="K278" s="222" t="s">
        <v>2281</v>
      </c>
      <c r="L278" s="117"/>
      <c r="M278" s="219" t="s">
        <v>2282</v>
      </c>
      <c r="N278" s="222" t="s">
        <v>2283</v>
      </c>
    </row>
    <row r="279" ht="15.75" hidden="1" customHeight="1">
      <c r="B279" s="223"/>
      <c r="C279" s="224">
        <v>52.0</v>
      </c>
      <c r="D279" s="222" t="s">
        <v>2284</v>
      </c>
      <c r="E279" s="222" t="s">
        <v>2285</v>
      </c>
      <c r="F279" s="117"/>
      <c r="G279" s="219" t="s">
        <v>2286</v>
      </c>
      <c r="H279" s="222" t="s">
        <v>2287</v>
      </c>
      <c r="I279" s="198"/>
      <c r="J279" s="219" t="s">
        <v>2288</v>
      </c>
      <c r="K279" s="222" t="s">
        <v>2289</v>
      </c>
      <c r="L279" s="117"/>
      <c r="M279" s="219" t="s">
        <v>2290</v>
      </c>
      <c r="N279" s="222" t="s">
        <v>2291</v>
      </c>
    </row>
    <row r="280" ht="15.75" customHeight="1">
      <c r="B280" s="225"/>
      <c r="C280" s="225"/>
      <c r="D280" s="225"/>
      <c r="E280" s="225"/>
      <c r="F280" s="198"/>
      <c r="G280" s="198"/>
      <c r="H280" s="198"/>
      <c r="I280" s="198"/>
      <c r="J280" s="226"/>
      <c r="K280" s="117"/>
      <c r="L280" s="117"/>
      <c r="M280" s="117"/>
      <c r="N280" s="117"/>
    </row>
    <row r="281" ht="15.75" customHeight="1">
      <c r="B281" s="211">
        <v>4.0</v>
      </c>
      <c r="C281" s="212" t="s">
        <v>443</v>
      </c>
      <c r="D281" s="213" t="s">
        <v>275</v>
      </c>
      <c r="E281" s="213" t="s">
        <v>2292</v>
      </c>
      <c r="F281" s="117"/>
      <c r="G281" s="227" t="s">
        <v>276</v>
      </c>
      <c r="H281" s="213" t="s">
        <v>2293</v>
      </c>
      <c r="I281" s="215"/>
      <c r="J281" s="227" t="s">
        <v>277</v>
      </c>
      <c r="K281" s="228" t="s">
        <v>2294</v>
      </c>
      <c r="L281" s="117"/>
      <c r="M281" s="227" t="s">
        <v>2295</v>
      </c>
      <c r="N281" s="228" t="s">
        <v>2296</v>
      </c>
    </row>
    <row r="282" ht="15.75" customHeight="1">
      <c r="B282" s="216"/>
      <c r="C282" s="224">
        <v>1.0</v>
      </c>
      <c r="D282" s="219" t="s">
        <v>2297</v>
      </c>
      <c r="E282" s="219" t="s">
        <v>1256</v>
      </c>
      <c r="F282" s="117"/>
      <c r="G282" s="219" t="s">
        <v>2298</v>
      </c>
      <c r="H282" s="222" t="s">
        <v>1256</v>
      </c>
      <c r="I282" s="215"/>
      <c r="J282" s="221" t="s">
        <v>2299</v>
      </c>
      <c r="K282" s="219" t="s">
        <v>1607</v>
      </c>
      <c r="L282" s="117"/>
      <c r="M282" s="219" t="s">
        <v>1260</v>
      </c>
      <c r="N282" s="219" t="s">
        <v>1260</v>
      </c>
    </row>
    <row r="283" ht="15.75" customHeight="1">
      <c r="B283" s="216"/>
      <c r="C283" s="224">
        <v>2.0</v>
      </c>
      <c r="D283" s="219" t="s">
        <v>2297</v>
      </c>
      <c r="E283" s="219" t="s">
        <v>1256</v>
      </c>
      <c r="F283" s="117"/>
      <c r="G283" s="219" t="s">
        <v>2298</v>
      </c>
      <c r="H283" s="222" t="s">
        <v>1256</v>
      </c>
      <c r="I283" s="215"/>
      <c r="J283" s="221" t="s">
        <v>2299</v>
      </c>
      <c r="K283" s="219" t="s">
        <v>1607</v>
      </c>
      <c r="L283" s="117"/>
      <c r="M283" s="219" t="s">
        <v>1260</v>
      </c>
      <c r="N283" s="219" t="s">
        <v>1260</v>
      </c>
    </row>
    <row r="284" ht="15.75" customHeight="1">
      <c r="B284" s="216"/>
      <c r="C284" s="224">
        <v>3.0</v>
      </c>
      <c r="D284" s="219" t="s">
        <v>2297</v>
      </c>
      <c r="E284" s="219" t="s">
        <v>1256</v>
      </c>
      <c r="F284" s="117"/>
      <c r="G284" s="219" t="s">
        <v>2298</v>
      </c>
      <c r="H284" s="222" t="s">
        <v>1256</v>
      </c>
      <c r="I284" s="215"/>
      <c r="J284" s="221" t="s">
        <v>2299</v>
      </c>
      <c r="K284" s="219" t="s">
        <v>1607</v>
      </c>
      <c r="L284" s="117"/>
      <c r="M284" s="219" t="s">
        <v>1260</v>
      </c>
      <c r="N284" s="219" t="s">
        <v>1260</v>
      </c>
    </row>
    <row r="285" ht="15.75" customHeight="1">
      <c r="B285" s="216"/>
      <c r="C285" s="224">
        <v>4.0</v>
      </c>
      <c r="D285" s="219" t="s">
        <v>2297</v>
      </c>
      <c r="E285" s="219" t="s">
        <v>1256</v>
      </c>
      <c r="F285" s="117"/>
      <c r="G285" s="219" t="s">
        <v>2298</v>
      </c>
      <c r="H285" s="222" t="s">
        <v>1256</v>
      </c>
      <c r="I285" s="215"/>
      <c r="J285" s="221" t="s">
        <v>2299</v>
      </c>
      <c r="K285" s="219" t="s">
        <v>1607</v>
      </c>
      <c r="L285" s="117"/>
      <c r="M285" s="219" t="s">
        <v>1260</v>
      </c>
      <c r="N285" s="219" t="s">
        <v>1260</v>
      </c>
    </row>
    <row r="286" ht="15.75" customHeight="1">
      <c r="B286" s="216"/>
      <c r="C286" s="224">
        <v>5.0</v>
      </c>
      <c r="D286" s="219" t="s">
        <v>2297</v>
      </c>
      <c r="E286" s="219" t="s">
        <v>1256</v>
      </c>
      <c r="F286" s="117"/>
      <c r="G286" s="219" t="s">
        <v>2298</v>
      </c>
      <c r="H286" s="222" t="s">
        <v>1256</v>
      </c>
      <c r="I286" s="215"/>
      <c r="J286" s="221" t="s">
        <v>2299</v>
      </c>
      <c r="K286" s="219" t="s">
        <v>1607</v>
      </c>
      <c r="L286" s="117"/>
      <c r="M286" s="219" t="s">
        <v>1260</v>
      </c>
      <c r="N286" s="219" t="s">
        <v>1260</v>
      </c>
    </row>
    <row r="287" ht="15.75" customHeight="1">
      <c r="B287" s="216"/>
      <c r="C287" s="224">
        <v>6.0</v>
      </c>
      <c r="D287" s="219" t="s">
        <v>2297</v>
      </c>
      <c r="E287" s="219" t="s">
        <v>1256</v>
      </c>
      <c r="F287" s="117"/>
      <c r="G287" s="219" t="s">
        <v>2300</v>
      </c>
      <c r="H287" s="222" t="s">
        <v>1256</v>
      </c>
      <c r="I287" s="215"/>
      <c r="J287" s="221" t="s">
        <v>2301</v>
      </c>
      <c r="K287" s="219" t="s">
        <v>1259</v>
      </c>
      <c r="L287" s="117"/>
      <c r="M287" s="219" t="s">
        <v>1260</v>
      </c>
      <c r="N287" s="219" t="s">
        <v>1260</v>
      </c>
    </row>
    <row r="288" ht="15.75" customHeight="1">
      <c r="B288" s="216"/>
      <c r="C288" s="224">
        <v>7.0</v>
      </c>
      <c r="D288" s="219" t="s">
        <v>2297</v>
      </c>
      <c r="E288" s="219" t="s">
        <v>1256</v>
      </c>
      <c r="F288" s="117"/>
      <c r="G288" s="219" t="s">
        <v>2300</v>
      </c>
      <c r="H288" s="222" t="s">
        <v>1256</v>
      </c>
      <c r="I288" s="215"/>
      <c r="J288" s="221" t="s">
        <v>2301</v>
      </c>
      <c r="K288" s="219" t="s">
        <v>1259</v>
      </c>
      <c r="L288" s="117"/>
      <c r="M288" s="219" t="s">
        <v>1260</v>
      </c>
      <c r="N288" s="219" t="s">
        <v>1260</v>
      </c>
    </row>
    <row r="289" ht="15.75" customHeight="1">
      <c r="B289" s="216"/>
      <c r="C289" s="224">
        <v>8.0</v>
      </c>
      <c r="D289" s="219" t="s">
        <v>2297</v>
      </c>
      <c r="E289" s="219" t="s">
        <v>1256</v>
      </c>
      <c r="F289" s="117"/>
      <c r="G289" s="219" t="s">
        <v>2300</v>
      </c>
      <c r="H289" s="222" t="s">
        <v>1256</v>
      </c>
      <c r="I289" s="215"/>
      <c r="J289" s="221" t="s">
        <v>2301</v>
      </c>
      <c r="K289" s="219" t="s">
        <v>1259</v>
      </c>
      <c r="L289" s="117"/>
      <c r="M289" s="219" t="s">
        <v>1260</v>
      </c>
      <c r="N289" s="219" t="s">
        <v>1260</v>
      </c>
    </row>
    <row r="290" ht="15.75" customHeight="1">
      <c r="B290" s="216"/>
      <c r="C290" s="224">
        <v>9.0</v>
      </c>
      <c r="D290" s="219" t="s">
        <v>2297</v>
      </c>
      <c r="E290" s="219" t="s">
        <v>1256</v>
      </c>
      <c r="F290" s="117"/>
      <c r="G290" s="219" t="s">
        <v>2300</v>
      </c>
      <c r="H290" s="222" t="s">
        <v>1256</v>
      </c>
      <c r="I290" s="215"/>
      <c r="J290" s="221" t="s">
        <v>2301</v>
      </c>
      <c r="K290" s="219" t="s">
        <v>1259</v>
      </c>
      <c r="L290" s="117"/>
      <c r="M290" s="219" t="s">
        <v>1260</v>
      </c>
      <c r="N290" s="219" t="s">
        <v>1260</v>
      </c>
    </row>
    <row r="291" ht="15.75" customHeight="1">
      <c r="B291" s="216"/>
      <c r="C291" s="224">
        <v>10.0</v>
      </c>
      <c r="D291" s="219" t="s">
        <v>2297</v>
      </c>
      <c r="E291" s="219" t="s">
        <v>1256</v>
      </c>
      <c r="F291" s="117"/>
      <c r="G291" s="219" t="s">
        <v>2300</v>
      </c>
      <c r="H291" s="222" t="s">
        <v>1256</v>
      </c>
      <c r="I291" s="215"/>
      <c r="J291" s="221" t="s">
        <v>2301</v>
      </c>
      <c r="K291" s="219" t="s">
        <v>1259</v>
      </c>
      <c r="L291" s="117"/>
      <c r="M291" s="219" t="s">
        <v>1260</v>
      </c>
      <c r="N291" s="219" t="s">
        <v>1260</v>
      </c>
    </row>
    <row r="292" ht="15.75" hidden="1" customHeight="1">
      <c r="B292" s="216"/>
      <c r="C292" s="224">
        <v>11.0</v>
      </c>
      <c r="D292" s="222" t="s">
        <v>2302</v>
      </c>
      <c r="E292" s="222" t="s">
        <v>2302</v>
      </c>
      <c r="F292" s="117"/>
      <c r="G292" s="229" t="s">
        <v>2302</v>
      </c>
      <c r="H292" s="222" t="s">
        <v>2302</v>
      </c>
      <c r="I292" s="215"/>
      <c r="J292" s="219" t="s">
        <v>2302</v>
      </c>
      <c r="K292" s="219" t="s">
        <v>2302</v>
      </c>
      <c r="L292" s="117"/>
      <c r="M292" s="229" t="s">
        <v>2302</v>
      </c>
      <c r="N292" s="222" t="s">
        <v>2302</v>
      </c>
    </row>
    <row r="293" ht="15.75" hidden="1" customHeight="1">
      <c r="B293" s="216"/>
      <c r="C293" s="224">
        <v>12.0</v>
      </c>
      <c r="D293" s="222" t="s">
        <v>2302</v>
      </c>
      <c r="E293" s="222" t="s">
        <v>2302</v>
      </c>
      <c r="F293" s="117"/>
      <c r="G293" s="222" t="s">
        <v>2302</v>
      </c>
      <c r="H293" s="222" t="s">
        <v>2302</v>
      </c>
      <c r="I293" s="215"/>
      <c r="J293" s="219" t="s">
        <v>2302</v>
      </c>
      <c r="K293" s="219" t="s">
        <v>2302</v>
      </c>
      <c r="L293" s="117"/>
      <c r="M293" s="222" t="s">
        <v>2302</v>
      </c>
      <c r="N293" s="222" t="s">
        <v>2302</v>
      </c>
    </row>
    <row r="294" ht="15.75" hidden="1" customHeight="1">
      <c r="B294" s="216"/>
      <c r="C294" s="224">
        <v>13.0</v>
      </c>
      <c r="D294" s="222" t="s">
        <v>2302</v>
      </c>
      <c r="E294" s="222" t="s">
        <v>2302</v>
      </c>
      <c r="F294" s="117"/>
      <c r="G294" s="222" t="s">
        <v>2302</v>
      </c>
      <c r="H294" s="222" t="s">
        <v>2302</v>
      </c>
      <c r="I294" s="215"/>
      <c r="J294" s="219" t="s">
        <v>2302</v>
      </c>
      <c r="K294" s="219" t="s">
        <v>2302</v>
      </c>
      <c r="L294" s="117"/>
      <c r="M294" s="222" t="s">
        <v>2302</v>
      </c>
      <c r="N294" s="222" t="s">
        <v>2302</v>
      </c>
    </row>
    <row r="295" ht="15.75" hidden="1" customHeight="1">
      <c r="B295" s="216"/>
      <c r="C295" s="224">
        <v>14.0</v>
      </c>
      <c r="D295" s="222" t="s">
        <v>2302</v>
      </c>
      <c r="E295" s="222" t="s">
        <v>2302</v>
      </c>
      <c r="F295" s="117"/>
      <c r="G295" s="222" t="s">
        <v>2302</v>
      </c>
      <c r="H295" s="222" t="s">
        <v>2302</v>
      </c>
      <c r="I295" s="215"/>
      <c r="J295" s="219" t="s">
        <v>2302</v>
      </c>
      <c r="K295" s="219" t="s">
        <v>2302</v>
      </c>
      <c r="L295" s="117"/>
      <c r="M295" s="222" t="s">
        <v>2302</v>
      </c>
      <c r="N295" s="222" t="s">
        <v>2302</v>
      </c>
    </row>
    <row r="296" ht="15.75" hidden="1" customHeight="1">
      <c r="B296" s="216"/>
      <c r="C296" s="224">
        <v>15.0</v>
      </c>
      <c r="D296" s="222" t="s">
        <v>2302</v>
      </c>
      <c r="E296" s="222" t="s">
        <v>2302</v>
      </c>
      <c r="F296" s="117"/>
      <c r="G296" s="222" t="s">
        <v>2302</v>
      </c>
      <c r="H296" s="222" t="s">
        <v>2302</v>
      </c>
      <c r="I296" s="215"/>
      <c r="J296" s="219" t="s">
        <v>2302</v>
      </c>
      <c r="K296" s="219" t="s">
        <v>2302</v>
      </c>
      <c r="L296" s="117"/>
      <c r="M296" s="222" t="s">
        <v>2302</v>
      </c>
      <c r="N296" s="222" t="s">
        <v>2302</v>
      </c>
    </row>
    <row r="297" ht="15.75" hidden="1" customHeight="1">
      <c r="B297" s="216"/>
      <c r="C297" s="224">
        <v>16.0</v>
      </c>
      <c r="D297" s="222" t="s">
        <v>2302</v>
      </c>
      <c r="E297" s="222" t="s">
        <v>2302</v>
      </c>
      <c r="F297" s="117"/>
      <c r="G297" s="222" t="s">
        <v>2302</v>
      </c>
      <c r="H297" s="222" t="s">
        <v>2302</v>
      </c>
      <c r="I297" s="215"/>
      <c r="J297" s="219" t="s">
        <v>2302</v>
      </c>
      <c r="K297" s="219" t="s">
        <v>2302</v>
      </c>
      <c r="L297" s="117"/>
      <c r="M297" s="222" t="s">
        <v>2302</v>
      </c>
      <c r="N297" s="222" t="s">
        <v>2302</v>
      </c>
    </row>
    <row r="298" ht="15.75" hidden="1" customHeight="1">
      <c r="B298" s="216"/>
      <c r="C298" s="224">
        <v>17.0</v>
      </c>
      <c r="D298" s="222" t="s">
        <v>2302</v>
      </c>
      <c r="E298" s="222" t="s">
        <v>2302</v>
      </c>
      <c r="F298" s="117"/>
      <c r="G298" s="222" t="s">
        <v>2302</v>
      </c>
      <c r="H298" s="222" t="s">
        <v>2302</v>
      </c>
      <c r="I298" s="215"/>
      <c r="J298" s="219" t="s">
        <v>2302</v>
      </c>
      <c r="K298" s="219" t="s">
        <v>2302</v>
      </c>
      <c r="L298" s="117"/>
      <c r="M298" s="222" t="s">
        <v>2302</v>
      </c>
      <c r="N298" s="222" t="s">
        <v>2302</v>
      </c>
    </row>
    <row r="299" ht="15.75" hidden="1" customHeight="1">
      <c r="B299" s="216"/>
      <c r="C299" s="224">
        <v>18.0</v>
      </c>
      <c r="D299" s="222" t="s">
        <v>2302</v>
      </c>
      <c r="E299" s="222" t="s">
        <v>2302</v>
      </c>
      <c r="F299" s="117"/>
      <c r="G299" s="222" t="s">
        <v>2302</v>
      </c>
      <c r="H299" s="222" t="s">
        <v>2302</v>
      </c>
      <c r="I299" s="215"/>
      <c r="J299" s="219" t="s">
        <v>2302</v>
      </c>
      <c r="K299" s="219" t="s">
        <v>2302</v>
      </c>
      <c r="L299" s="117"/>
      <c r="M299" s="222" t="s">
        <v>2302</v>
      </c>
      <c r="N299" s="222" t="s">
        <v>2302</v>
      </c>
    </row>
    <row r="300" ht="15.75" hidden="1" customHeight="1">
      <c r="B300" s="216"/>
      <c r="C300" s="224">
        <v>19.0</v>
      </c>
      <c r="D300" s="222" t="s">
        <v>2302</v>
      </c>
      <c r="E300" s="222" t="s">
        <v>2302</v>
      </c>
      <c r="F300" s="117"/>
      <c r="G300" s="222" t="s">
        <v>2302</v>
      </c>
      <c r="H300" s="222" t="s">
        <v>2302</v>
      </c>
      <c r="I300" s="215"/>
      <c r="J300" s="219" t="s">
        <v>2302</v>
      </c>
      <c r="K300" s="219" t="s">
        <v>2302</v>
      </c>
      <c r="L300" s="117"/>
      <c r="M300" s="222" t="s">
        <v>2302</v>
      </c>
      <c r="N300" s="222" t="s">
        <v>2302</v>
      </c>
    </row>
    <row r="301" ht="15.75" hidden="1" customHeight="1">
      <c r="B301" s="216"/>
      <c r="C301" s="224">
        <v>20.0</v>
      </c>
      <c r="D301" s="222" t="s">
        <v>2302</v>
      </c>
      <c r="E301" s="222" t="s">
        <v>2302</v>
      </c>
      <c r="F301" s="117"/>
      <c r="G301" s="222" t="s">
        <v>2302</v>
      </c>
      <c r="H301" s="222" t="s">
        <v>2302</v>
      </c>
      <c r="I301" s="215"/>
      <c r="J301" s="219" t="s">
        <v>2302</v>
      </c>
      <c r="K301" s="219" t="s">
        <v>2302</v>
      </c>
      <c r="L301" s="117"/>
      <c r="M301" s="222" t="s">
        <v>2302</v>
      </c>
      <c r="N301" s="222" t="s">
        <v>2302</v>
      </c>
    </row>
    <row r="302" ht="15.75" hidden="1" customHeight="1">
      <c r="B302" s="216"/>
      <c r="C302" s="224">
        <v>21.0</v>
      </c>
      <c r="D302" s="222" t="s">
        <v>2302</v>
      </c>
      <c r="E302" s="222" t="s">
        <v>2302</v>
      </c>
      <c r="F302" s="117"/>
      <c r="G302" s="222" t="s">
        <v>2302</v>
      </c>
      <c r="H302" s="222" t="s">
        <v>2302</v>
      </c>
      <c r="I302" s="215"/>
      <c r="J302" s="219" t="s">
        <v>2302</v>
      </c>
      <c r="K302" s="219" t="s">
        <v>2302</v>
      </c>
      <c r="L302" s="117"/>
      <c r="M302" s="222" t="s">
        <v>2302</v>
      </c>
      <c r="N302" s="222" t="s">
        <v>2302</v>
      </c>
    </row>
    <row r="303" ht="15.75" hidden="1" customHeight="1">
      <c r="B303" s="216"/>
      <c r="C303" s="224">
        <v>22.0</v>
      </c>
      <c r="D303" s="222" t="s">
        <v>2302</v>
      </c>
      <c r="E303" s="222" t="s">
        <v>2302</v>
      </c>
      <c r="F303" s="117"/>
      <c r="G303" s="222" t="s">
        <v>2302</v>
      </c>
      <c r="H303" s="222" t="s">
        <v>2302</v>
      </c>
      <c r="I303" s="215"/>
      <c r="J303" s="219" t="s">
        <v>2302</v>
      </c>
      <c r="K303" s="219" t="s">
        <v>2302</v>
      </c>
      <c r="L303" s="117"/>
      <c r="M303" s="222" t="s">
        <v>2302</v>
      </c>
      <c r="N303" s="222" t="s">
        <v>2302</v>
      </c>
    </row>
    <row r="304" ht="15.75" hidden="1" customHeight="1">
      <c r="B304" s="216"/>
      <c r="C304" s="224">
        <v>23.0</v>
      </c>
      <c r="D304" s="222" t="s">
        <v>2302</v>
      </c>
      <c r="E304" s="222" t="s">
        <v>2302</v>
      </c>
      <c r="F304" s="117"/>
      <c r="G304" s="222" t="s">
        <v>2302</v>
      </c>
      <c r="H304" s="222" t="s">
        <v>2302</v>
      </c>
      <c r="I304" s="215"/>
      <c r="J304" s="219" t="s">
        <v>2302</v>
      </c>
      <c r="K304" s="219" t="s">
        <v>2302</v>
      </c>
      <c r="L304" s="117"/>
      <c r="M304" s="222" t="s">
        <v>2302</v>
      </c>
      <c r="N304" s="222" t="s">
        <v>2302</v>
      </c>
    </row>
    <row r="305" ht="15.75" hidden="1" customHeight="1">
      <c r="B305" s="216"/>
      <c r="C305" s="224">
        <v>24.0</v>
      </c>
      <c r="D305" s="222" t="s">
        <v>2302</v>
      </c>
      <c r="E305" s="222" t="s">
        <v>2302</v>
      </c>
      <c r="F305" s="117"/>
      <c r="G305" s="222" t="s">
        <v>2302</v>
      </c>
      <c r="H305" s="222" t="s">
        <v>2302</v>
      </c>
      <c r="I305" s="215"/>
      <c r="J305" s="219" t="s">
        <v>2302</v>
      </c>
      <c r="K305" s="219" t="s">
        <v>2302</v>
      </c>
      <c r="L305" s="117"/>
      <c r="M305" s="222" t="s">
        <v>2302</v>
      </c>
      <c r="N305" s="222" t="s">
        <v>2302</v>
      </c>
    </row>
    <row r="306" ht="15.75" hidden="1" customHeight="1">
      <c r="B306" s="216"/>
      <c r="C306" s="224">
        <v>25.0</v>
      </c>
      <c r="D306" s="222" t="s">
        <v>2302</v>
      </c>
      <c r="E306" s="222" t="s">
        <v>2302</v>
      </c>
      <c r="F306" s="117"/>
      <c r="G306" s="222" t="s">
        <v>2302</v>
      </c>
      <c r="H306" s="222" t="s">
        <v>2302</v>
      </c>
      <c r="I306" s="215"/>
      <c r="J306" s="219" t="s">
        <v>2302</v>
      </c>
      <c r="K306" s="219" t="s">
        <v>2302</v>
      </c>
      <c r="L306" s="117"/>
      <c r="M306" s="222" t="s">
        <v>2302</v>
      </c>
      <c r="N306" s="222" t="s">
        <v>2302</v>
      </c>
    </row>
    <row r="307" ht="15.75" hidden="1" customHeight="1">
      <c r="B307" s="216"/>
      <c r="C307" s="224">
        <v>26.0</v>
      </c>
      <c r="D307" s="222" t="s">
        <v>2302</v>
      </c>
      <c r="E307" s="222" t="s">
        <v>2302</v>
      </c>
      <c r="F307" s="117"/>
      <c r="G307" s="222" t="s">
        <v>2302</v>
      </c>
      <c r="H307" s="222" t="s">
        <v>2302</v>
      </c>
      <c r="I307" s="215"/>
      <c r="J307" s="219" t="s">
        <v>2302</v>
      </c>
      <c r="K307" s="219" t="s">
        <v>2302</v>
      </c>
      <c r="L307" s="117"/>
      <c r="M307" s="222" t="s">
        <v>2302</v>
      </c>
      <c r="N307" s="222" t="s">
        <v>2302</v>
      </c>
    </row>
    <row r="308" ht="15.75" hidden="1" customHeight="1">
      <c r="B308" s="216"/>
      <c r="C308" s="224">
        <v>27.0</v>
      </c>
      <c r="D308" s="222" t="s">
        <v>2302</v>
      </c>
      <c r="E308" s="222" t="s">
        <v>2302</v>
      </c>
      <c r="F308" s="117"/>
      <c r="G308" s="222" t="s">
        <v>2302</v>
      </c>
      <c r="H308" s="222" t="s">
        <v>2302</v>
      </c>
      <c r="I308" s="215"/>
      <c r="J308" s="219" t="s">
        <v>2302</v>
      </c>
      <c r="K308" s="219" t="s">
        <v>2302</v>
      </c>
      <c r="L308" s="117"/>
      <c r="M308" s="222" t="s">
        <v>2302</v>
      </c>
      <c r="N308" s="222" t="s">
        <v>2302</v>
      </c>
    </row>
    <row r="309" ht="15.75" hidden="1" customHeight="1">
      <c r="B309" s="216"/>
      <c r="C309" s="224">
        <v>28.0</v>
      </c>
      <c r="D309" s="222" t="s">
        <v>2302</v>
      </c>
      <c r="E309" s="222" t="s">
        <v>2302</v>
      </c>
      <c r="F309" s="117"/>
      <c r="G309" s="222" t="s">
        <v>2302</v>
      </c>
      <c r="H309" s="222" t="s">
        <v>2302</v>
      </c>
      <c r="I309" s="215"/>
      <c r="J309" s="219" t="s">
        <v>2302</v>
      </c>
      <c r="K309" s="219" t="s">
        <v>2302</v>
      </c>
      <c r="L309" s="117"/>
      <c r="M309" s="222" t="s">
        <v>2302</v>
      </c>
      <c r="N309" s="222" t="s">
        <v>2302</v>
      </c>
    </row>
    <row r="310" ht="15.75" hidden="1" customHeight="1">
      <c r="B310" s="216"/>
      <c r="C310" s="224">
        <v>29.0</v>
      </c>
      <c r="D310" s="222" t="s">
        <v>2302</v>
      </c>
      <c r="E310" s="222" t="s">
        <v>2302</v>
      </c>
      <c r="F310" s="117"/>
      <c r="G310" s="222" t="s">
        <v>2302</v>
      </c>
      <c r="H310" s="222" t="s">
        <v>2302</v>
      </c>
      <c r="I310" s="215"/>
      <c r="J310" s="219" t="s">
        <v>2302</v>
      </c>
      <c r="K310" s="219" t="s">
        <v>2302</v>
      </c>
      <c r="L310" s="117"/>
      <c r="M310" s="222" t="s">
        <v>2302</v>
      </c>
      <c r="N310" s="222" t="s">
        <v>2302</v>
      </c>
    </row>
    <row r="311" ht="15.75" hidden="1" customHeight="1">
      <c r="B311" s="216"/>
      <c r="C311" s="224">
        <v>30.0</v>
      </c>
      <c r="D311" s="222" t="s">
        <v>2302</v>
      </c>
      <c r="E311" s="222" t="s">
        <v>2302</v>
      </c>
      <c r="F311" s="117"/>
      <c r="G311" s="222" t="s">
        <v>2302</v>
      </c>
      <c r="H311" s="222" t="s">
        <v>2302</v>
      </c>
      <c r="I311" s="215"/>
      <c r="J311" s="219" t="s">
        <v>2302</v>
      </c>
      <c r="K311" s="219" t="s">
        <v>2302</v>
      </c>
      <c r="L311" s="117"/>
      <c r="M311" s="222" t="s">
        <v>2302</v>
      </c>
      <c r="N311" s="222" t="s">
        <v>2302</v>
      </c>
    </row>
    <row r="312" ht="15.75" hidden="1" customHeight="1">
      <c r="B312" s="216"/>
      <c r="C312" s="224">
        <v>31.0</v>
      </c>
      <c r="D312" s="222" t="s">
        <v>2302</v>
      </c>
      <c r="E312" s="222" t="s">
        <v>2302</v>
      </c>
      <c r="F312" s="117"/>
      <c r="G312" s="222" t="s">
        <v>2302</v>
      </c>
      <c r="H312" s="222" t="s">
        <v>2302</v>
      </c>
      <c r="I312" s="215"/>
      <c r="J312" s="219" t="s">
        <v>2302</v>
      </c>
      <c r="K312" s="219" t="s">
        <v>2302</v>
      </c>
      <c r="L312" s="117"/>
      <c r="M312" s="222" t="s">
        <v>2302</v>
      </c>
      <c r="N312" s="222" t="s">
        <v>2302</v>
      </c>
    </row>
    <row r="313" ht="15.75" hidden="1" customHeight="1">
      <c r="B313" s="216"/>
      <c r="C313" s="224">
        <v>32.0</v>
      </c>
      <c r="D313" s="222" t="s">
        <v>2302</v>
      </c>
      <c r="E313" s="222" t="s">
        <v>2302</v>
      </c>
      <c r="F313" s="117"/>
      <c r="G313" s="222" t="s">
        <v>2302</v>
      </c>
      <c r="H313" s="222" t="s">
        <v>2302</v>
      </c>
      <c r="I313" s="215"/>
      <c r="J313" s="219" t="s">
        <v>2302</v>
      </c>
      <c r="K313" s="219" t="s">
        <v>2302</v>
      </c>
      <c r="L313" s="117"/>
      <c r="M313" s="222" t="s">
        <v>2302</v>
      </c>
      <c r="N313" s="222" t="s">
        <v>2302</v>
      </c>
    </row>
    <row r="314" ht="15.75" hidden="1" customHeight="1">
      <c r="B314" s="216"/>
      <c r="C314" s="224">
        <v>33.0</v>
      </c>
      <c r="D314" s="222" t="s">
        <v>2302</v>
      </c>
      <c r="E314" s="222" t="s">
        <v>2302</v>
      </c>
      <c r="F314" s="117"/>
      <c r="G314" s="222" t="s">
        <v>2302</v>
      </c>
      <c r="H314" s="222" t="s">
        <v>2302</v>
      </c>
      <c r="I314" s="215"/>
      <c r="J314" s="219" t="s">
        <v>2302</v>
      </c>
      <c r="K314" s="219" t="s">
        <v>2302</v>
      </c>
      <c r="L314" s="117"/>
      <c r="M314" s="222" t="s">
        <v>2302</v>
      </c>
      <c r="N314" s="222" t="s">
        <v>2302</v>
      </c>
    </row>
    <row r="315" ht="15.75" hidden="1" customHeight="1">
      <c r="B315" s="216"/>
      <c r="C315" s="224">
        <v>34.0</v>
      </c>
      <c r="D315" s="222" t="s">
        <v>2302</v>
      </c>
      <c r="E315" s="222" t="s">
        <v>2302</v>
      </c>
      <c r="F315" s="117"/>
      <c r="G315" s="222" t="s">
        <v>2302</v>
      </c>
      <c r="H315" s="222" t="s">
        <v>2302</v>
      </c>
      <c r="I315" s="215"/>
      <c r="J315" s="219" t="s">
        <v>2302</v>
      </c>
      <c r="K315" s="219" t="s">
        <v>2302</v>
      </c>
      <c r="L315" s="117"/>
      <c r="M315" s="222" t="s">
        <v>2302</v>
      </c>
      <c r="N315" s="222" t="s">
        <v>2302</v>
      </c>
    </row>
    <row r="316" ht="15.75" hidden="1" customHeight="1">
      <c r="B316" s="216"/>
      <c r="C316" s="224">
        <v>35.0</v>
      </c>
      <c r="D316" s="222" t="s">
        <v>2302</v>
      </c>
      <c r="E316" s="222" t="s">
        <v>2302</v>
      </c>
      <c r="F316" s="117"/>
      <c r="G316" s="222" t="s">
        <v>2302</v>
      </c>
      <c r="H316" s="222" t="s">
        <v>2302</v>
      </c>
      <c r="I316" s="215"/>
      <c r="J316" s="219" t="s">
        <v>2302</v>
      </c>
      <c r="K316" s="219" t="s">
        <v>2302</v>
      </c>
      <c r="L316" s="117"/>
      <c r="M316" s="222" t="s">
        <v>2302</v>
      </c>
      <c r="N316" s="222" t="s">
        <v>2302</v>
      </c>
    </row>
    <row r="317" ht="15.75" hidden="1" customHeight="1">
      <c r="B317" s="216"/>
      <c r="C317" s="224">
        <v>36.0</v>
      </c>
      <c r="D317" s="222" t="s">
        <v>2302</v>
      </c>
      <c r="E317" s="222" t="s">
        <v>2302</v>
      </c>
      <c r="F317" s="117"/>
      <c r="G317" s="222" t="s">
        <v>2302</v>
      </c>
      <c r="H317" s="222" t="s">
        <v>2302</v>
      </c>
      <c r="I317" s="215"/>
      <c r="J317" s="219" t="s">
        <v>2302</v>
      </c>
      <c r="K317" s="219" t="s">
        <v>2302</v>
      </c>
      <c r="L317" s="117"/>
      <c r="M317" s="222" t="s">
        <v>2302</v>
      </c>
      <c r="N317" s="222" t="s">
        <v>2302</v>
      </c>
    </row>
    <row r="318" ht="15.75" hidden="1" customHeight="1">
      <c r="B318" s="216"/>
      <c r="C318" s="224">
        <v>37.0</v>
      </c>
      <c r="D318" s="222" t="s">
        <v>2302</v>
      </c>
      <c r="E318" s="222" t="s">
        <v>2302</v>
      </c>
      <c r="F318" s="117"/>
      <c r="G318" s="222" t="s">
        <v>2302</v>
      </c>
      <c r="H318" s="222" t="s">
        <v>2302</v>
      </c>
      <c r="I318" s="215"/>
      <c r="J318" s="219" t="s">
        <v>2302</v>
      </c>
      <c r="K318" s="219" t="s">
        <v>2302</v>
      </c>
      <c r="L318" s="117"/>
      <c r="M318" s="222" t="s">
        <v>2302</v>
      </c>
      <c r="N318" s="222" t="s">
        <v>2302</v>
      </c>
    </row>
    <row r="319" ht="15.75" hidden="1" customHeight="1">
      <c r="B319" s="216"/>
      <c r="C319" s="224">
        <v>38.0</v>
      </c>
      <c r="D319" s="222" t="s">
        <v>2302</v>
      </c>
      <c r="E319" s="222" t="s">
        <v>2302</v>
      </c>
      <c r="F319" s="117"/>
      <c r="G319" s="222" t="s">
        <v>2302</v>
      </c>
      <c r="H319" s="222" t="s">
        <v>2302</v>
      </c>
      <c r="I319" s="215"/>
      <c r="J319" s="219" t="s">
        <v>2302</v>
      </c>
      <c r="K319" s="219" t="s">
        <v>2302</v>
      </c>
      <c r="L319" s="117"/>
      <c r="M319" s="222" t="s">
        <v>2302</v>
      </c>
      <c r="N319" s="222" t="s">
        <v>2302</v>
      </c>
    </row>
    <row r="320" ht="15.75" hidden="1" customHeight="1">
      <c r="B320" s="216"/>
      <c r="C320" s="224">
        <v>39.0</v>
      </c>
      <c r="D320" s="222" t="s">
        <v>2302</v>
      </c>
      <c r="E320" s="222" t="s">
        <v>2302</v>
      </c>
      <c r="F320" s="117"/>
      <c r="G320" s="222" t="s">
        <v>2302</v>
      </c>
      <c r="H320" s="222" t="s">
        <v>2302</v>
      </c>
      <c r="I320" s="215"/>
      <c r="J320" s="219" t="s">
        <v>2302</v>
      </c>
      <c r="K320" s="219" t="s">
        <v>2302</v>
      </c>
      <c r="L320" s="117"/>
      <c r="M320" s="222" t="s">
        <v>2302</v>
      </c>
      <c r="N320" s="222" t="s">
        <v>2302</v>
      </c>
    </row>
    <row r="321" ht="15.75" hidden="1" customHeight="1">
      <c r="B321" s="216"/>
      <c r="C321" s="224">
        <v>40.0</v>
      </c>
      <c r="D321" s="222" t="s">
        <v>2302</v>
      </c>
      <c r="E321" s="222" t="s">
        <v>2302</v>
      </c>
      <c r="F321" s="117"/>
      <c r="G321" s="222" t="s">
        <v>2302</v>
      </c>
      <c r="H321" s="222" t="s">
        <v>2302</v>
      </c>
      <c r="I321" s="215"/>
      <c r="J321" s="219" t="s">
        <v>2302</v>
      </c>
      <c r="K321" s="219" t="s">
        <v>2302</v>
      </c>
      <c r="L321" s="117"/>
      <c r="M321" s="222" t="s">
        <v>2302</v>
      </c>
      <c r="N321" s="222" t="s">
        <v>2302</v>
      </c>
    </row>
    <row r="322" ht="15.75" hidden="1" customHeight="1">
      <c r="B322" s="216"/>
      <c r="C322" s="224">
        <v>41.0</v>
      </c>
      <c r="D322" s="222" t="s">
        <v>2302</v>
      </c>
      <c r="E322" s="222" t="s">
        <v>2302</v>
      </c>
      <c r="F322" s="117"/>
      <c r="G322" s="222" t="s">
        <v>2302</v>
      </c>
      <c r="H322" s="222" t="s">
        <v>2302</v>
      </c>
      <c r="I322" s="215"/>
      <c r="J322" s="219" t="s">
        <v>2302</v>
      </c>
      <c r="K322" s="219" t="s">
        <v>2302</v>
      </c>
      <c r="L322" s="117"/>
      <c r="M322" s="222" t="s">
        <v>2302</v>
      </c>
      <c r="N322" s="222" t="s">
        <v>2302</v>
      </c>
    </row>
    <row r="323" ht="15.75" hidden="1" customHeight="1">
      <c r="B323" s="216"/>
      <c r="C323" s="224">
        <v>42.0</v>
      </c>
      <c r="D323" s="222" t="s">
        <v>2302</v>
      </c>
      <c r="E323" s="222" t="s">
        <v>2302</v>
      </c>
      <c r="F323" s="117"/>
      <c r="G323" s="222" t="s">
        <v>2302</v>
      </c>
      <c r="H323" s="222" t="s">
        <v>2302</v>
      </c>
      <c r="I323" s="215"/>
      <c r="J323" s="219" t="s">
        <v>2302</v>
      </c>
      <c r="K323" s="219" t="s">
        <v>2302</v>
      </c>
      <c r="L323" s="117"/>
      <c r="M323" s="222" t="s">
        <v>2302</v>
      </c>
      <c r="N323" s="222" t="s">
        <v>2302</v>
      </c>
    </row>
    <row r="324" ht="15.75" hidden="1" customHeight="1">
      <c r="B324" s="216"/>
      <c r="C324" s="224">
        <v>43.0</v>
      </c>
      <c r="D324" s="222" t="s">
        <v>2302</v>
      </c>
      <c r="E324" s="222" t="s">
        <v>2302</v>
      </c>
      <c r="F324" s="117"/>
      <c r="G324" s="222" t="s">
        <v>2302</v>
      </c>
      <c r="H324" s="222" t="s">
        <v>2302</v>
      </c>
      <c r="I324" s="215"/>
      <c r="J324" s="219" t="s">
        <v>2302</v>
      </c>
      <c r="K324" s="219" t="s">
        <v>2302</v>
      </c>
      <c r="L324" s="117"/>
      <c r="M324" s="222" t="s">
        <v>2302</v>
      </c>
      <c r="N324" s="222" t="s">
        <v>2302</v>
      </c>
    </row>
    <row r="325" ht="15.75" hidden="1" customHeight="1">
      <c r="B325" s="216"/>
      <c r="C325" s="224">
        <v>44.0</v>
      </c>
      <c r="D325" s="222" t="s">
        <v>2302</v>
      </c>
      <c r="E325" s="222" t="s">
        <v>2302</v>
      </c>
      <c r="F325" s="117"/>
      <c r="G325" s="222" t="s">
        <v>2302</v>
      </c>
      <c r="H325" s="222" t="s">
        <v>2302</v>
      </c>
      <c r="I325" s="215"/>
      <c r="J325" s="219" t="s">
        <v>2302</v>
      </c>
      <c r="K325" s="219" t="s">
        <v>2302</v>
      </c>
      <c r="L325" s="117"/>
      <c r="M325" s="222" t="s">
        <v>2302</v>
      </c>
      <c r="N325" s="222" t="s">
        <v>2302</v>
      </c>
    </row>
    <row r="326" ht="15.75" hidden="1" customHeight="1">
      <c r="B326" s="216"/>
      <c r="C326" s="224">
        <v>45.0</v>
      </c>
      <c r="D326" s="222" t="s">
        <v>2302</v>
      </c>
      <c r="E326" s="222" t="s">
        <v>2302</v>
      </c>
      <c r="F326" s="117"/>
      <c r="G326" s="222" t="s">
        <v>2302</v>
      </c>
      <c r="H326" s="222" t="s">
        <v>2302</v>
      </c>
      <c r="I326" s="215"/>
      <c r="J326" s="219" t="s">
        <v>2302</v>
      </c>
      <c r="K326" s="219" t="s">
        <v>2302</v>
      </c>
      <c r="L326" s="117"/>
      <c r="M326" s="222" t="s">
        <v>2302</v>
      </c>
      <c r="N326" s="222" t="s">
        <v>2302</v>
      </c>
    </row>
    <row r="327" ht="15.75" hidden="1" customHeight="1">
      <c r="B327" s="216"/>
      <c r="C327" s="224">
        <v>46.0</v>
      </c>
      <c r="D327" s="222" t="s">
        <v>2302</v>
      </c>
      <c r="E327" s="222" t="s">
        <v>2302</v>
      </c>
      <c r="F327" s="117"/>
      <c r="G327" s="222" t="s">
        <v>2302</v>
      </c>
      <c r="H327" s="222" t="s">
        <v>2302</v>
      </c>
      <c r="I327" s="198"/>
      <c r="J327" s="219" t="s">
        <v>2302</v>
      </c>
      <c r="K327" s="219" t="s">
        <v>2302</v>
      </c>
      <c r="L327" s="117"/>
      <c r="M327" s="222" t="s">
        <v>2302</v>
      </c>
      <c r="N327" s="222" t="s">
        <v>2302</v>
      </c>
    </row>
    <row r="328" ht="15.75" hidden="1" customHeight="1">
      <c r="B328" s="216"/>
      <c r="C328" s="224">
        <v>47.0</v>
      </c>
      <c r="D328" s="222" t="s">
        <v>2302</v>
      </c>
      <c r="E328" s="222" t="s">
        <v>2302</v>
      </c>
      <c r="F328" s="117"/>
      <c r="G328" s="222" t="s">
        <v>2302</v>
      </c>
      <c r="H328" s="222" t="s">
        <v>2302</v>
      </c>
      <c r="I328" s="198"/>
      <c r="J328" s="219" t="s">
        <v>2302</v>
      </c>
      <c r="K328" s="219" t="s">
        <v>2302</v>
      </c>
      <c r="L328" s="117"/>
      <c r="M328" s="222" t="s">
        <v>2302</v>
      </c>
      <c r="N328" s="222" t="s">
        <v>2302</v>
      </c>
    </row>
    <row r="329" ht="15.75" hidden="1" customHeight="1">
      <c r="B329" s="216"/>
      <c r="C329" s="224">
        <v>48.0</v>
      </c>
      <c r="D329" s="222" t="s">
        <v>2302</v>
      </c>
      <c r="E329" s="222" t="s">
        <v>2302</v>
      </c>
      <c r="F329" s="117"/>
      <c r="G329" s="222" t="s">
        <v>2302</v>
      </c>
      <c r="H329" s="222" t="s">
        <v>2302</v>
      </c>
      <c r="I329" s="198"/>
      <c r="J329" s="219" t="s">
        <v>2302</v>
      </c>
      <c r="K329" s="219" t="s">
        <v>2302</v>
      </c>
      <c r="L329" s="117"/>
      <c r="M329" s="222" t="s">
        <v>2302</v>
      </c>
      <c r="N329" s="222" t="s">
        <v>2302</v>
      </c>
    </row>
    <row r="330" ht="15.75" hidden="1" customHeight="1">
      <c r="B330" s="216"/>
      <c r="C330" s="224">
        <v>49.0</v>
      </c>
      <c r="D330" s="222" t="s">
        <v>2302</v>
      </c>
      <c r="E330" s="222" t="s">
        <v>2302</v>
      </c>
      <c r="F330" s="117"/>
      <c r="G330" s="222" t="s">
        <v>2302</v>
      </c>
      <c r="H330" s="222" t="s">
        <v>2302</v>
      </c>
      <c r="I330" s="198"/>
      <c r="J330" s="219" t="s">
        <v>2302</v>
      </c>
      <c r="K330" s="219" t="s">
        <v>2302</v>
      </c>
      <c r="L330" s="117"/>
      <c r="M330" s="222" t="s">
        <v>2302</v>
      </c>
      <c r="N330" s="222" t="s">
        <v>2302</v>
      </c>
    </row>
    <row r="331" ht="15.75" hidden="1" customHeight="1">
      <c r="B331" s="216"/>
      <c r="C331" s="224">
        <v>50.0</v>
      </c>
      <c r="D331" s="222" t="s">
        <v>2302</v>
      </c>
      <c r="E331" s="222" t="s">
        <v>2302</v>
      </c>
      <c r="F331" s="117"/>
      <c r="G331" s="222" t="s">
        <v>2302</v>
      </c>
      <c r="H331" s="222" t="s">
        <v>2302</v>
      </c>
      <c r="I331" s="198"/>
      <c r="J331" s="219" t="s">
        <v>2302</v>
      </c>
      <c r="K331" s="219" t="s">
        <v>2302</v>
      </c>
      <c r="L331" s="117"/>
      <c r="M331" s="222" t="s">
        <v>2302</v>
      </c>
      <c r="N331" s="222" t="s">
        <v>2302</v>
      </c>
    </row>
    <row r="332" ht="15.75" hidden="1" customHeight="1">
      <c r="B332" s="216"/>
      <c r="C332" s="224">
        <v>51.0</v>
      </c>
      <c r="D332" s="222" t="s">
        <v>2302</v>
      </c>
      <c r="E332" s="222" t="s">
        <v>2302</v>
      </c>
      <c r="F332" s="117"/>
      <c r="G332" s="222" t="s">
        <v>2302</v>
      </c>
      <c r="H332" s="222" t="s">
        <v>2302</v>
      </c>
      <c r="I332" s="198"/>
      <c r="J332" s="219" t="s">
        <v>2302</v>
      </c>
      <c r="K332" s="219" t="s">
        <v>2302</v>
      </c>
      <c r="L332" s="117"/>
      <c r="M332" s="222" t="s">
        <v>2302</v>
      </c>
      <c r="N332" s="222" t="s">
        <v>2302</v>
      </c>
    </row>
    <row r="333" ht="15.75" hidden="1" customHeight="1">
      <c r="B333" s="223"/>
      <c r="C333" s="224">
        <v>52.0</v>
      </c>
      <c r="D333" s="222" t="s">
        <v>2302</v>
      </c>
      <c r="E333" s="222" t="s">
        <v>2302</v>
      </c>
      <c r="F333" s="117"/>
      <c r="G333" s="222" t="s">
        <v>2302</v>
      </c>
      <c r="H333" s="222" t="s">
        <v>2302</v>
      </c>
      <c r="I333" s="198"/>
      <c r="J333" s="219" t="s">
        <v>2302</v>
      </c>
      <c r="K333" s="219" t="s">
        <v>2302</v>
      </c>
      <c r="L333" s="117"/>
      <c r="M333" s="222" t="s">
        <v>2302</v>
      </c>
      <c r="N333" s="222" t="s">
        <v>2302</v>
      </c>
    </row>
    <row r="334" ht="15.75" customHeight="1">
      <c r="B334" s="198"/>
      <c r="C334" s="198"/>
      <c r="D334" s="230"/>
      <c r="E334" s="198"/>
      <c r="F334" s="197"/>
      <c r="G334" s="198"/>
      <c r="H334" s="117"/>
      <c r="I334" s="117"/>
      <c r="J334" s="117"/>
      <c r="K334" s="117"/>
      <c r="L334" s="117"/>
      <c r="M334" s="117"/>
      <c r="N334" s="117"/>
      <c r="O334" s="117"/>
      <c r="P334" s="117"/>
    </row>
    <row r="335" ht="16.5" customHeight="1">
      <c r="B335" s="198"/>
      <c r="C335" s="198"/>
      <c r="D335" s="230"/>
      <c r="E335" s="198"/>
      <c r="F335" s="197"/>
      <c r="G335" s="198"/>
      <c r="H335" s="117"/>
      <c r="I335" s="117"/>
    </row>
    <row r="336" ht="15.75" customHeight="1">
      <c r="B336" s="198"/>
      <c r="C336" s="198"/>
      <c r="D336" s="230"/>
      <c r="E336" s="198"/>
      <c r="F336" s="197"/>
      <c r="G336" s="198"/>
      <c r="H336" s="117"/>
      <c r="I336" s="117"/>
    </row>
    <row r="337" ht="15.75" customHeight="1">
      <c r="B337" s="198"/>
      <c r="C337" s="198"/>
      <c r="D337" s="230"/>
      <c r="E337" s="198"/>
      <c r="F337" s="197"/>
      <c r="G337" s="198"/>
      <c r="H337" s="117"/>
      <c r="I337" s="117"/>
    </row>
    <row r="338" ht="15.75" customHeight="1">
      <c r="B338" s="198"/>
      <c r="C338" s="198"/>
      <c r="D338" s="230"/>
      <c r="E338" s="198"/>
      <c r="F338" s="197"/>
      <c r="G338" s="198"/>
      <c r="H338" s="117"/>
      <c r="I338" s="117"/>
    </row>
    <row r="339" ht="15.75" customHeight="1">
      <c r="B339" s="198"/>
      <c r="C339" s="198"/>
      <c r="D339" s="230"/>
      <c r="E339" s="197"/>
      <c r="F339" s="197"/>
      <c r="G339" s="198"/>
      <c r="H339" s="117"/>
      <c r="I339" s="117"/>
    </row>
    <row r="340" ht="15.75" customHeight="1">
      <c r="B340" s="198"/>
      <c r="C340" s="198"/>
      <c r="D340" s="230"/>
      <c r="E340" s="197"/>
      <c r="F340" s="197"/>
      <c r="G340" s="198"/>
      <c r="H340" s="117"/>
      <c r="I340" s="117"/>
    </row>
    <row r="341" ht="15.75" customHeight="1">
      <c r="B341" s="198"/>
      <c r="C341" s="198"/>
      <c r="D341" s="230"/>
      <c r="E341" s="197"/>
      <c r="F341" s="197"/>
      <c r="G341" s="198"/>
      <c r="H341" s="117"/>
      <c r="I341" s="117"/>
    </row>
    <row r="342" ht="15.75" customHeight="1">
      <c r="B342" s="198"/>
      <c r="C342" s="198"/>
      <c r="D342" s="230"/>
      <c r="E342" s="197"/>
      <c r="F342" s="197"/>
      <c r="G342" s="198"/>
      <c r="H342" s="117"/>
      <c r="I342" s="117"/>
    </row>
    <row r="343" ht="15.75" customHeight="1">
      <c r="B343" s="198"/>
      <c r="C343" s="198"/>
      <c r="D343" s="230"/>
      <c r="E343" s="197"/>
      <c r="F343" s="197"/>
      <c r="G343" s="198"/>
      <c r="H343" s="117"/>
      <c r="I343" s="117"/>
    </row>
    <row r="344" ht="15.75" customHeight="1">
      <c r="B344" s="198"/>
      <c r="C344" s="198"/>
      <c r="D344" s="230"/>
      <c r="E344" s="197"/>
      <c r="F344" s="197"/>
      <c r="G344" s="198"/>
      <c r="H344" s="117"/>
      <c r="I344" s="117"/>
    </row>
    <row r="345" ht="15.75" customHeight="1">
      <c r="B345" s="198"/>
      <c r="C345" s="198"/>
      <c r="D345" s="230"/>
      <c r="E345" s="197"/>
      <c r="F345" s="197"/>
      <c r="G345" s="198"/>
      <c r="H345" s="117"/>
      <c r="I345" s="117"/>
    </row>
    <row r="346" ht="15.75" customHeight="1">
      <c r="B346" s="198"/>
      <c r="C346" s="198"/>
      <c r="D346" s="230"/>
      <c r="E346" s="197"/>
      <c r="F346" s="197"/>
      <c r="G346" s="198"/>
      <c r="H346" s="117"/>
      <c r="I346" s="117"/>
    </row>
    <row r="347" ht="15.75" customHeight="1">
      <c r="B347" s="198"/>
      <c r="C347" s="198"/>
      <c r="D347" s="230"/>
    </row>
    <row r="348" ht="15.75" customHeight="1">
      <c r="B348" s="198"/>
      <c r="C348" s="198"/>
      <c r="D348" s="230"/>
    </row>
    <row r="349" ht="15.75" customHeight="1">
      <c r="B349" s="198"/>
      <c r="C349" s="198"/>
      <c r="D349" s="230"/>
    </row>
    <row r="350" ht="15.75" customHeight="1">
      <c r="B350" s="198"/>
      <c r="C350" s="198"/>
      <c r="D350" s="230"/>
    </row>
    <row r="351" ht="15.75" customHeight="1">
      <c r="B351" s="198"/>
      <c r="C351" s="198"/>
      <c r="D351" s="230"/>
    </row>
    <row r="352" ht="15.75" customHeight="1">
      <c r="B352" s="198"/>
      <c r="C352" s="198"/>
      <c r="D352" s="230"/>
    </row>
    <row r="353" ht="15.75" customHeight="1">
      <c r="B353" s="198"/>
      <c r="C353" s="198"/>
      <c r="D353" s="230"/>
    </row>
    <row r="354" ht="15.75" customHeight="1">
      <c r="B354" s="198"/>
      <c r="C354" s="198"/>
      <c r="D354" s="230"/>
    </row>
    <row r="355" ht="15.75" customHeight="1">
      <c r="B355" s="198"/>
      <c r="C355" s="198"/>
      <c r="D355" s="230"/>
    </row>
    <row r="356" ht="15.75" customHeight="1">
      <c r="B356" s="198"/>
      <c r="C356" s="198"/>
      <c r="D356" s="230"/>
    </row>
    <row r="357" ht="15.75" customHeight="1">
      <c r="B357" s="198"/>
      <c r="C357" s="198"/>
      <c r="D357" s="230"/>
    </row>
    <row r="358" ht="15.75" customHeight="1">
      <c r="B358" s="198"/>
      <c r="C358" s="198"/>
      <c r="D358" s="230"/>
    </row>
    <row r="359" ht="15.75" customHeight="1">
      <c r="B359" s="198"/>
      <c r="C359" s="198"/>
      <c r="D359" s="230"/>
    </row>
    <row r="360" ht="15.75" customHeight="1">
      <c r="B360" s="198"/>
      <c r="C360" s="198"/>
      <c r="D360" s="230"/>
    </row>
    <row r="361" ht="15.75" customHeight="1">
      <c r="B361" s="198"/>
      <c r="C361" s="198"/>
      <c r="D361" s="230"/>
    </row>
    <row r="362" ht="15.75" customHeight="1">
      <c r="B362" s="198"/>
      <c r="C362" s="198"/>
      <c r="D362" s="230"/>
    </row>
    <row r="363" ht="15.75" customHeight="1">
      <c r="B363" s="198"/>
      <c r="C363" s="198"/>
      <c r="D363" s="230"/>
    </row>
    <row r="364" ht="15.75" customHeight="1">
      <c r="B364" s="198"/>
      <c r="C364" s="198"/>
      <c r="D364" s="230"/>
    </row>
    <row r="365" ht="15.75" customHeight="1">
      <c r="B365" s="198"/>
      <c r="C365" s="198"/>
      <c r="D365" s="230"/>
    </row>
    <row r="366" ht="15.75" customHeight="1">
      <c r="B366" s="198"/>
      <c r="C366" s="198"/>
      <c r="D366" s="230"/>
    </row>
    <row r="367" ht="15.75" customHeight="1">
      <c r="B367" s="198"/>
      <c r="C367" s="198"/>
      <c r="D367" s="230"/>
    </row>
    <row r="368" ht="15.75" customHeight="1">
      <c r="B368" s="198"/>
      <c r="C368" s="198"/>
      <c r="D368" s="230"/>
    </row>
    <row r="369" ht="15.75" customHeight="1">
      <c r="B369" s="198"/>
      <c r="C369" s="198"/>
      <c r="D369" s="230"/>
    </row>
    <row r="370" ht="15.75" customHeight="1">
      <c r="B370" s="198"/>
      <c r="C370" s="198"/>
      <c r="D370" s="230"/>
    </row>
    <row r="371" ht="15.75" customHeight="1">
      <c r="B371" s="198"/>
      <c r="C371" s="198"/>
      <c r="D371" s="230"/>
    </row>
    <row r="372" ht="15.75" customHeight="1">
      <c r="B372" s="198"/>
      <c r="C372" s="198"/>
      <c r="D372" s="230"/>
    </row>
    <row r="373" ht="15.75" customHeight="1">
      <c r="B373" s="198"/>
      <c r="C373" s="198"/>
      <c r="D373" s="230"/>
    </row>
    <row r="374" ht="15.75" customHeight="1">
      <c r="B374" s="198"/>
      <c r="C374" s="198"/>
      <c r="D374" s="230"/>
    </row>
    <row r="375" ht="15.75" customHeight="1">
      <c r="B375" s="198"/>
      <c r="C375" s="198"/>
      <c r="D375" s="230"/>
    </row>
    <row r="376" ht="15.75" customHeight="1">
      <c r="B376" s="198"/>
      <c r="C376" s="198"/>
      <c r="D376" s="230"/>
    </row>
    <row r="377" ht="15.75" customHeight="1">
      <c r="B377" s="198"/>
      <c r="C377" s="198"/>
      <c r="D377" s="230"/>
    </row>
    <row r="378" ht="15.75" customHeight="1">
      <c r="B378" s="198"/>
      <c r="C378" s="198"/>
      <c r="D378" s="230"/>
    </row>
    <row r="379" ht="15.75" customHeight="1">
      <c r="B379" s="198"/>
      <c r="C379" s="198"/>
      <c r="D379" s="230"/>
    </row>
    <row r="380" ht="15.75" customHeight="1">
      <c r="B380" s="198"/>
      <c r="C380" s="198"/>
      <c r="D380" s="230"/>
    </row>
    <row r="381" ht="15.75" customHeight="1">
      <c r="B381" s="198"/>
      <c r="C381" s="198"/>
      <c r="D381" s="230"/>
    </row>
    <row r="382" ht="15.75" customHeight="1">
      <c r="B382" s="198"/>
      <c r="C382" s="198"/>
      <c r="D382" s="230"/>
    </row>
    <row r="383" ht="15.75" customHeight="1">
      <c r="B383" s="198"/>
      <c r="C383" s="198"/>
      <c r="D383" s="230"/>
    </row>
    <row r="384" ht="15.75" customHeight="1">
      <c r="B384" s="198"/>
      <c r="C384" s="198"/>
      <c r="D384" s="230"/>
    </row>
    <row r="385" ht="15.75" customHeight="1">
      <c r="B385" s="198"/>
      <c r="C385" s="198"/>
      <c r="D385" s="230"/>
    </row>
    <row r="386" ht="15.75" customHeight="1">
      <c r="B386" s="198"/>
      <c r="C386" s="198"/>
      <c r="D386" s="230"/>
    </row>
    <row r="387" ht="15.75" customHeight="1">
      <c r="B387" s="198"/>
      <c r="C387" s="198"/>
      <c r="D387" s="230"/>
    </row>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sheetData>
  <mergeCells count="5">
    <mergeCell ref="B281:B333"/>
    <mergeCell ref="B115:N115"/>
    <mergeCell ref="B117:B169"/>
    <mergeCell ref="B172:B224"/>
    <mergeCell ref="B227:B279"/>
  </mergeCells>
  <dataValidations>
    <dataValidation type="list" allowBlank="1" showErrorMessage="1" sqref="C2 C56">
      <formula1>listExerciseType</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12.63" defaultRowHeight="15.0"/>
  <cols>
    <col customWidth="1" min="1" max="2" width="20.88"/>
    <col customWidth="1" min="3" max="3" width="10.88"/>
    <col customWidth="1" min="4" max="8" width="20.88"/>
    <col customWidth="1" min="9" max="9" width="5.88"/>
    <col customWidth="1" min="10" max="14" width="20.88"/>
    <col customWidth="1" min="15" max="15" width="5.88"/>
    <col customWidth="1" min="16" max="20" width="20.88"/>
    <col customWidth="1" min="21" max="21" width="5.88"/>
    <col customWidth="1" min="22" max="26" width="20.88"/>
    <col customWidth="1" min="27" max="27" width="5.88"/>
    <col customWidth="1" min="28" max="32" width="20.88"/>
  </cols>
  <sheetData>
    <row r="1" ht="15.75" customHeight="1"/>
    <row r="2" ht="84.75" customHeight="1">
      <c r="A2" s="231" t="s">
        <v>443</v>
      </c>
      <c r="B2" s="232">
        <v>1.0</v>
      </c>
      <c r="C2" s="1"/>
      <c r="D2" s="233" t="s">
        <v>1235</v>
      </c>
      <c r="E2" s="22"/>
      <c r="F2" s="22"/>
      <c r="G2" s="22"/>
      <c r="H2" s="23"/>
      <c r="I2" s="49"/>
      <c r="J2" s="233" t="s">
        <v>1236</v>
      </c>
      <c r="K2" s="22"/>
      <c r="L2" s="22"/>
      <c r="M2" s="22"/>
      <c r="N2" s="23"/>
      <c r="O2" s="49"/>
      <c r="P2" s="233" t="s">
        <v>1237</v>
      </c>
      <c r="Q2" s="22"/>
      <c r="R2" s="22"/>
      <c r="S2" s="22"/>
      <c r="T2" s="23"/>
      <c r="U2" s="49"/>
      <c r="V2" s="233" t="s">
        <v>1238</v>
      </c>
      <c r="W2" s="22"/>
      <c r="X2" s="22"/>
      <c r="Y2" s="22"/>
      <c r="Z2" s="23"/>
      <c r="AB2" s="234" t="s">
        <v>2303</v>
      </c>
      <c r="AC2" s="235"/>
      <c r="AD2" s="235"/>
      <c r="AE2" s="235"/>
      <c r="AF2" s="236"/>
    </row>
    <row r="3" ht="9.75" customHeight="1">
      <c r="B3" s="237"/>
      <c r="C3" s="1"/>
      <c r="D3" s="117"/>
      <c r="E3" s="117"/>
      <c r="F3" s="117"/>
      <c r="G3" s="117"/>
      <c r="H3" s="117"/>
      <c r="I3" s="49"/>
      <c r="J3" s="117"/>
      <c r="K3" s="117"/>
      <c r="L3" s="117"/>
      <c r="M3" s="117"/>
      <c r="N3" s="117"/>
      <c r="O3" s="49"/>
      <c r="P3" s="117"/>
      <c r="Q3" s="117"/>
      <c r="R3" s="117"/>
      <c r="S3" s="117"/>
      <c r="T3" s="117"/>
      <c r="U3" s="117"/>
      <c r="V3" s="117"/>
      <c r="W3" s="117"/>
      <c r="X3" s="117"/>
      <c r="Y3" s="117"/>
      <c r="Z3" s="117"/>
      <c r="AA3" s="117"/>
      <c r="AB3" s="117"/>
      <c r="AC3" s="117"/>
      <c r="AD3" s="117"/>
      <c r="AE3" s="117"/>
      <c r="AF3" s="117"/>
    </row>
    <row r="4" ht="84.75" customHeight="1">
      <c r="B4" s="237"/>
      <c r="C4" s="1"/>
      <c r="D4" s="238" t="s">
        <v>2304</v>
      </c>
      <c r="E4" s="239" t="str">
        <f>OFFSET('PROGRAMMING SKELETON'!D118,B2-1,0)</f>
        <v>Squat w/ belt</v>
      </c>
      <c r="F4" s="240"/>
      <c r="G4" s="239" t="str">
        <f>OFFSET('PROGRAMMING SKELETON'!D3,B2-1,0)</f>
        <v>• 6 Reps @ RPE 7 (76%)
• 6 Reps @ RPE 8 (79%)
• 6 reps @ RPE 9 (81%)</v>
      </c>
      <c r="H4" s="241"/>
      <c r="I4" s="242"/>
      <c r="J4" s="243" t="s">
        <v>2304</v>
      </c>
      <c r="K4" s="244" t="str">
        <f>OFFSET('PROGRAMMING SKELETON'!D173,B2-1,0)</f>
        <v>Competition Style Bench Press (1ct pause)</v>
      </c>
      <c r="L4" s="240"/>
      <c r="M4" s="244" t="str">
        <f>OFFSET('PROGRAMMING SKELETON'!G3,B2-1,0)</f>
        <v>•5 reps @ RPE 7 (78%)
•5 reps @ RPE 8 (81%)
• 5 reps @ RPE 9 (84%)</v>
      </c>
      <c r="N4" s="241"/>
      <c r="O4" s="242"/>
      <c r="P4" s="243" t="s">
        <v>2304</v>
      </c>
      <c r="Q4" s="244" t="str">
        <f>OFFSET('PROGRAMMING SKELETON'!D228,B2-1,0)</f>
        <v>Deadlift with belt</v>
      </c>
      <c r="R4" s="240"/>
      <c r="S4" s="244" t="str">
        <f>OFFSET('PROGRAMMING SKELETON'!D57,B2-1,0)</f>
        <v>• 6 Reps @ RPE 7 (76%)
• 6 Reps @ RPE 8 (79%)
• 6 reps @ RPE 9 (81%)</v>
      </c>
      <c r="T4" s="241"/>
      <c r="U4" s="242"/>
      <c r="V4" s="243" t="s">
        <v>2304</v>
      </c>
      <c r="W4" s="244" t="str">
        <f>OFFSET('PROGRAMMING SKELETON'!D282,B2-1,0)</f>
        <v>Press with belt</v>
      </c>
      <c r="X4" s="240"/>
      <c r="Y4" s="244" t="str">
        <f>OFFSET('PROGRAMMING SKELETON'!G57,B2-1,0)</f>
        <v>•5 reps @ RPE 7 (78%)
•5 reps @ RPE 8 (81%)
• 5 reps @ RPE 9 (84%)</v>
      </c>
      <c r="Z4" s="241"/>
      <c r="AA4" s="245"/>
      <c r="AB4" s="243" t="s">
        <v>2305</v>
      </c>
      <c r="AC4" s="244" t="str">
        <f>OFFSET('PROGRAMMING SKELETON'!J3,B2-1,0)</f>
        <v>25 min steady state @ RPE 6 2x/wk</v>
      </c>
      <c r="AD4" s="246"/>
      <c r="AE4" s="246"/>
      <c r="AF4" s="241"/>
    </row>
    <row r="5" ht="84.75" customHeight="1">
      <c r="B5" s="237"/>
      <c r="C5" s="1"/>
      <c r="D5" s="247" t="s">
        <v>2306</v>
      </c>
      <c r="E5" s="248" t="str">
        <f>OFFSET('PROGRAMMING SKELETON'!G118,B2-1,0)</f>
        <v>Close Grip Incline Bench (Touch and Go) or Close Grip Bench</v>
      </c>
      <c r="F5" s="249"/>
      <c r="G5" s="248" t="str">
        <f>OFFSET('PROGRAMMING SKELETON'!E3,B2-1,0)</f>
        <v>•10 reps @ RPE 7 (65%)
•10 reps @ RPE 8 (68%)
•10 reps @ RPE 9 (71%)</v>
      </c>
      <c r="H5" s="250"/>
      <c r="I5" s="242"/>
      <c r="J5" s="251" t="s">
        <v>2306</v>
      </c>
      <c r="K5" s="252" t="str">
        <f>OFFSET('PROGRAMMING SKELETON'!G173,B2-1,0)</f>
        <v>SSB Squat or HBBS or Front Squat</v>
      </c>
      <c r="L5" s="249"/>
      <c r="M5" s="252" t="str">
        <f>OFFSET('PROGRAMMING SKELETON'!H3,B2-1,0)</f>
        <v>•10 reps @ RPE 7 (65%)
•10 reps @ RPE 8 (68%)
•10 reps @ RPE 9 (71%)</v>
      </c>
      <c r="N5" s="250"/>
      <c r="O5" s="242"/>
      <c r="P5" s="251" t="s">
        <v>2306</v>
      </c>
      <c r="Q5" s="252" t="str">
        <f>OFFSET('PROGRAMMING SKELETON'!G228,B2-1,0)</f>
        <v>Touch and Go Bench Press</v>
      </c>
      <c r="R5" s="249"/>
      <c r="S5" s="252" t="str">
        <f>OFFSET('PROGRAMMING SKELETON'!E57,B2-1,0)</f>
        <v>• 8 Reps @ 7 RPE (71%)
• 8 Reps @ 8 RPE (74%)
• 8 Reps @ 9 RPE (76%) x 1 Set</v>
      </c>
      <c r="T5" s="250"/>
      <c r="U5" s="242"/>
      <c r="V5" s="251" t="s">
        <v>2306</v>
      </c>
      <c r="W5" s="252" t="str">
        <f>OFFSET('PROGRAMMING SKELETON'!G282,B2-1,0)</f>
        <v>Romanian Deadlift </v>
      </c>
      <c r="X5" s="249"/>
      <c r="Y5" s="252" t="str">
        <f>OFFSET('PROGRAMMING SKELETON'!H57,B2-1,0)</f>
        <v>• 8 Reps @ 7 RPE (71%)
• 8 Reps @ 8 RPE (74%)
• 8 Reps @ 9 RPE (76%) x 1 Set</v>
      </c>
      <c r="Z5" s="250"/>
      <c r="AA5" s="245"/>
      <c r="AB5" s="251" t="s">
        <v>2307</v>
      </c>
      <c r="AC5" s="252" t="str">
        <f>OFFSET('PROGRAMMING SKELETON'!K3,B2-1,0)</f>
        <v>7 minutes upper back work AMRAP 2x/wk</v>
      </c>
      <c r="AD5" s="253"/>
      <c r="AE5" s="253"/>
      <c r="AF5" s="250"/>
    </row>
    <row r="6" ht="84.75" customHeight="1">
      <c r="B6" s="237"/>
      <c r="C6" s="1"/>
      <c r="D6" s="247" t="s">
        <v>2308</v>
      </c>
      <c r="E6" s="248" t="str">
        <f>OFFSET('PROGRAMMING SKELETON'!J118,B2-1,0)</f>
        <v>Split Squat or Step-Ups (knee level) </v>
      </c>
      <c r="F6" s="249"/>
      <c r="G6" s="248" t="str">
        <f>OFFSET('PROGRAMMING SKELETON'!F3,B2-1,0)</f>
        <v>•12 reps @ RPE 7
•12 reps @ RPE 8
•12 reps @ RPE 9</v>
      </c>
      <c r="H6" s="250"/>
      <c r="I6" s="242"/>
      <c r="J6" s="254" t="s">
        <v>2308</v>
      </c>
      <c r="K6" s="252" t="str">
        <f>OFFSET('PROGRAMMING SKELETON'!J173,B2-1,0)</f>
        <v>DB Press or Press, no belt</v>
      </c>
      <c r="L6" s="249"/>
      <c r="M6" s="252" t="str">
        <f>OFFSET('PROGRAMMING SKELETON'!I3,B2-1,0)</f>
        <v>• MYO-REPS
• Activation set of ~14-16 Reps @ RPE 8  
• Back off sets of 3-5 reps every 20 seconds*</v>
      </c>
      <c r="N6" s="250"/>
      <c r="O6" s="242"/>
      <c r="P6" s="254" t="s">
        <v>2308</v>
      </c>
      <c r="Q6" s="252" t="str">
        <f>OFFSET('PROGRAMMING SKELETON'!J228,B2-1,0)</f>
        <v>Pendlay Row</v>
      </c>
      <c r="R6" s="249"/>
      <c r="S6" s="252" t="str">
        <f>OFFSET('PROGRAMMING SKELETON'!F57,B2-1,0)</f>
        <v>70%e1RM x AMRAP x 1 set. 63% e1RM x 12 x 2 sets</v>
      </c>
      <c r="T6" s="250"/>
      <c r="U6" s="242"/>
      <c r="V6" s="254" t="s">
        <v>2308</v>
      </c>
      <c r="W6" s="252" t="str">
        <f>OFFSET('PROGRAMMING SKELETON'!J282,B2-1,0)</f>
        <v>DB Flat Bench Press or Feet Up Bench</v>
      </c>
      <c r="X6" s="249"/>
      <c r="Y6" s="252" t="str">
        <f>OFFSET('PROGRAMMING SKELETON'!I57,B2-1,0)</f>
        <v>• MYO-REPS
• Activation set of ~14-16 Reps @ RPE 8  
• Back off sets of 3-5 reps every 20 seconds*</v>
      </c>
      <c r="Z6" s="250"/>
      <c r="AA6" s="245"/>
      <c r="AB6" s="254" t="s">
        <v>2309</v>
      </c>
      <c r="AC6" s="252" t="str">
        <f>OFFSET('PROGRAMMING SKELETON'!L3,B2-1,0)</f>
        <v>7 min ab work AMRAP 2x/wk</v>
      </c>
      <c r="AD6" s="253"/>
      <c r="AE6" s="253"/>
      <c r="AF6" s="250"/>
    </row>
    <row r="7" ht="84.75" customHeight="1">
      <c r="B7" s="237"/>
      <c r="C7" s="1"/>
      <c r="D7" s="255" t="s">
        <v>2310</v>
      </c>
      <c r="E7" s="256"/>
      <c r="F7" s="257"/>
      <c r="G7" s="257"/>
      <c r="H7" s="258"/>
      <c r="I7" s="242"/>
      <c r="J7" s="259" t="s">
        <v>2310</v>
      </c>
      <c r="K7" s="260"/>
      <c r="N7" s="261"/>
      <c r="O7" s="242"/>
      <c r="P7" s="259" t="s">
        <v>2310</v>
      </c>
      <c r="Q7" s="260"/>
      <c r="T7" s="261"/>
      <c r="U7" s="242"/>
      <c r="V7" s="259" t="s">
        <v>2310</v>
      </c>
      <c r="W7" s="260"/>
      <c r="Z7" s="261"/>
      <c r="AA7" s="245"/>
      <c r="AB7" s="262" t="s">
        <v>2311</v>
      </c>
      <c r="AC7" s="263" t="str">
        <f>OFFSET('PROGRAMMING SKELETON'!M3,B2-1,0)</f>
        <v>2 sets of 12-15 reps @ RPE 8-9, triceps press downs or similar 2x/wk
2 sets of 12-15 reps @ RPE 8-9, biceps curls or similar 2x/wk</v>
      </c>
      <c r="AD7" s="264"/>
      <c r="AE7" s="264"/>
      <c r="AF7" s="265"/>
    </row>
    <row r="8" ht="84.75" customHeight="1">
      <c r="B8" s="237"/>
      <c r="C8" s="1"/>
      <c r="D8" s="266" t="s">
        <v>2312</v>
      </c>
      <c r="E8" s="267" t="str">
        <f>OFFSET('PROGRAMMING SKELETON'!M118,B2-1,0)</f>
        <v>GPP or None</v>
      </c>
      <c r="H8" s="261"/>
      <c r="I8" s="242"/>
      <c r="J8" s="268" t="s">
        <v>2313</v>
      </c>
      <c r="K8" s="269" t="str">
        <f>OFFSET('PROGRAMMING SKELETON'!M174,B2-2,0)</f>
        <v>GPP or None</v>
      </c>
      <c r="N8" s="261"/>
      <c r="O8" s="242"/>
      <c r="P8" s="268" t="s">
        <v>2314</v>
      </c>
      <c r="Q8" s="269" t="str">
        <f>OFFSET('PROGRAMMING SKELETON'!M229,B2-2,0)</f>
        <v>GPP or None</v>
      </c>
      <c r="T8" s="261"/>
      <c r="U8" s="242"/>
      <c r="V8" s="268" t="s">
        <v>2315</v>
      </c>
      <c r="W8" s="269" t="str">
        <f>OFFSET('PROGRAMMING SKELETON'!M283,B2-2,0)</f>
        <v>GPP or None</v>
      </c>
      <c r="Z8" s="261"/>
      <c r="AA8" s="245"/>
      <c r="AB8" s="245"/>
      <c r="AC8" s="245"/>
      <c r="AD8" s="245"/>
      <c r="AE8" s="245"/>
      <c r="AF8" s="245"/>
    </row>
    <row r="9" ht="84.75" customHeight="1">
      <c r="B9" s="270"/>
      <c r="C9" s="1"/>
      <c r="D9" s="271" t="s">
        <v>2310</v>
      </c>
      <c r="E9" s="272" t="str">
        <f>OFFSET('PROGRAMMING SKELETON'!N118,B2-1,0)</f>
        <v>GPP or None</v>
      </c>
      <c r="F9" s="273"/>
      <c r="G9" s="273"/>
      <c r="H9" s="274"/>
      <c r="I9" s="242"/>
      <c r="J9" s="275" t="s">
        <v>2306</v>
      </c>
      <c r="K9" s="276" t="str">
        <f>OFFSET('PROGRAMMING SKELETON'!N174,B2-2,0)</f>
        <v>GPP or None</v>
      </c>
      <c r="L9" s="273"/>
      <c r="M9" s="273"/>
      <c r="N9" s="274"/>
      <c r="O9" s="242"/>
      <c r="P9" s="275" t="s">
        <v>2306</v>
      </c>
      <c r="Q9" s="276" t="str">
        <f>OFFSET('PROGRAMMING SKELETON'!N229,B2-2,0)</f>
        <v>GPP or None</v>
      </c>
      <c r="R9" s="273"/>
      <c r="S9" s="273"/>
      <c r="T9" s="274"/>
      <c r="U9" s="242"/>
      <c r="V9" s="275" t="s">
        <v>2306</v>
      </c>
      <c r="W9" s="276" t="str">
        <f>OFFSET('PROGRAMMING SKELETON'!N283,B2-2,0)</f>
        <v>GPP or None</v>
      </c>
      <c r="X9" s="273"/>
      <c r="Y9" s="273"/>
      <c r="Z9" s="274"/>
      <c r="AA9" s="245"/>
      <c r="AB9" s="245"/>
      <c r="AC9" s="245"/>
      <c r="AD9" s="245"/>
      <c r="AE9" s="245"/>
      <c r="AF9" s="245"/>
    </row>
    <row r="10" ht="19.5" customHeight="1">
      <c r="B10" s="277"/>
      <c r="C10" s="1"/>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117"/>
      <c r="AE10" s="117"/>
    </row>
    <row r="11" ht="84.75" customHeight="1">
      <c r="B11" s="232">
        <v>2.0</v>
      </c>
      <c r="C11" s="1">
        <v>0.0</v>
      </c>
      <c r="D11" s="233" t="s">
        <v>1235</v>
      </c>
      <c r="E11" s="22"/>
      <c r="F11" s="22"/>
      <c r="G11" s="22"/>
      <c r="H11" s="23"/>
      <c r="I11" s="49"/>
      <c r="J11" s="233" t="s">
        <v>1236</v>
      </c>
      <c r="K11" s="22"/>
      <c r="L11" s="22"/>
      <c r="M11" s="22"/>
      <c r="N11" s="23"/>
      <c r="O11" s="49"/>
      <c r="P11" s="233" t="s">
        <v>1237</v>
      </c>
      <c r="Q11" s="22"/>
      <c r="R11" s="22"/>
      <c r="S11" s="22"/>
      <c r="T11" s="23"/>
      <c r="U11" s="49"/>
      <c r="V11" s="233" t="s">
        <v>1238</v>
      </c>
      <c r="W11" s="22"/>
      <c r="X11" s="22"/>
      <c r="Y11" s="22"/>
      <c r="Z11" s="23"/>
      <c r="AA11" s="117"/>
      <c r="AB11" s="234" t="s">
        <v>2303</v>
      </c>
      <c r="AC11" s="235"/>
      <c r="AD11" s="235"/>
      <c r="AE11" s="235"/>
      <c r="AF11" s="236"/>
    </row>
    <row r="12" ht="9.75" customHeight="1">
      <c r="B12" s="237"/>
      <c r="C12" s="1"/>
      <c r="D12" s="117"/>
      <c r="E12" s="117"/>
      <c r="F12" s="117"/>
      <c r="G12" s="117"/>
      <c r="H12" s="117"/>
      <c r="I12" s="49"/>
      <c r="J12" s="117"/>
      <c r="K12" s="117"/>
      <c r="L12" s="117"/>
      <c r="M12" s="117"/>
      <c r="N12" s="117"/>
      <c r="O12" s="49"/>
      <c r="P12" s="117"/>
      <c r="Q12" s="117"/>
      <c r="R12" s="117"/>
      <c r="S12" s="117"/>
      <c r="T12" s="117"/>
      <c r="U12" s="117"/>
      <c r="V12" s="117"/>
      <c r="W12" s="117"/>
      <c r="X12" s="117"/>
      <c r="Y12" s="117"/>
      <c r="Z12" s="117"/>
      <c r="AA12" s="117"/>
      <c r="AB12" s="117"/>
      <c r="AC12" s="117"/>
      <c r="AD12" s="117"/>
      <c r="AE12" s="117"/>
      <c r="AF12" s="117"/>
    </row>
    <row r="13" ht="84.75" customHeight="1">
      <c r="B13" s="237"/>
      <c r="C13" s="1"/>
      <c r="D13" s="238" t="s">
        <v>2304</v>
      </c>
      <c r="E13" s="239" t="str">
        <f>OFFSET('PROGRAMMING SKELETON'!D127,B11-10,0)</f>
        <v>Squat w/ belt</v>
      </c>
      <c r="F13" s="240"/>
      <c r="G13" s="239" t="str">
        <f>OFFSET('PROGRAMMING SKELETON'!D12,B11-10,0)</f>
        <v>• 6 Reps @ 6 RPE (72%)
• 6 Reps @ 7 RPE (76%)
• 6 Reps @ 8 RPE (79%). Repeat 6 reps @ RPE 8 x 1 additional set.</v>
      </c>
      <c r="H13" s="241"/>
      <c r="I13" s="242"/>
      <c r="J13" s="243" t="s">
        <v>2304</v>
      </c>
      <c r="K13" s="244" t="str">
        <f>OFFSET('PROGRAMMING SKELETON'!D182,B11-10,0)</f>
        <v>Competition Style Bench Press (1ct pause)</v>
      </c>
      <c r="L13" s="240"/>
      <c r="M13" s="244" t="str">
        <f>OFFSET('PROGRAMMING SKELETON'!G12,B11-10,0)</f>
        <v>•5 reps @ RPE 6 (75%)
•5 reps @ RPE 7 (78%)
• 5 reps @ RPE 8 (81%).
• Repeat 5 reps @ RPE 8 until @ RPE 9 again (cap at 2 sets of 5)</v>
      </c>
      <c r="N13" s="241"/>
      <c r="O13" s="242"/>
      <c r="P13" s="243" t="s">
        <v>2304</v>
      </c>
      <c r="Q13" s="244" t="str">
        <f>OFFSET('PROGRAMMING SKELETON'!D237,B11-10,0)</f>
        <v>Deadlift with belt</v>
      </c>
      <c r="R13" s="240"/>
      <c r="S13" s="244" t="str">
        <f>OFFSET('PROGRAMMING SKELETON'!D66,B11-10,0)</f>
        <v>• 6 Reps @ 6 RPE (72%)
• 6 Reps @ 7 RPE (76%)
• 6 Reps @ 8 RPE (79%). Repeat 6 reps @ RPE 8 x 1 additional set.</v>
      </c>
      <c r="T13" s="241"/>
      <c r="U13" s="242"/>
      <c r="V13" s="243" t="s">
        <v>2304</v>
      </c>
      <c r="W13" s="244" t="str">
        <f>OFFSET('PROGRAMMING SKELETON'!D291,B11-10,0)</f>
        <v>Press with belt</v>
      </c>
      <c r="X13" s="240"/>
      <c r="Y13" s="244" t="str">
        <f>OFFSET('PROGRAMMING SKELETON'!G66,B11-10,0)</f>
        <v>•5 reps @ RPE 6 (75%)
•5 reps @ RPE 7 (78%)
• 5 reps @ RPE 8 (81%).
• Repeat 5 reps @ RPE 8 until @ RPE 9 again (cap at 2 sets of 5)</v>
      </c>
      <c r="Z13" s="241"/>
      <c r="AA13" s="245"/>
      <c r="AB13" s="243" t="s">
        <v>2305</v>
      </c>
      <c r="AC13" s="244" t="str">
        <f>OFFSET('PROGRAMMING SKELETON'!J12,B11-10,0)</f>
        <v>30 min steady state @ RPE 6 2x/wk</v>
      </c>
      <c r="AD13" s="246"/>
      <c r="AE13" s="246"/>
      <c r="AF13" s="241"/>
    </row>
    <row r="14" ht="84.75" customHeight="1">
      <c r="B14" s="237"/>
      <c r="C14" s="1"/>
      <c r="D14" s="247" t="s">
        <v>2306</v>
      </c>
      <c r="E14" s="248" t="str">
        <f>OFFSET('PROGRAMMING SKELETON'!G127,B11-10,0)</f>
        <v>Close Grip Incline Bench (Touch and Go) or Close Grip Bench</v>
      </c>
      <c r="F14" s="249"/>
      <c r="G14" s="248" t="str">
        <f>OFFSET('PROGRAMMING SKELETON'!E12,B11-10,0)</f>
        <v>• 10 reps @ RPE 7 (63%)
• 10 reps @ RPE 7 (65%)
•10 reps @ RPE 8 (68%)
•Repeat 10 reps @ RPE 8 x 2 sets</v>
      </c>
      <c r="H14" s="250"/>
      <c r="I14" s="242"/>
      <c r="J14" s="251" t="s">
        <v>2306</v>
      </c>
      <c r="K14" s="252" t="str">
        <f>OFFSET('PROGRAMMING SKELETON'!G182,B11-10,0)</f>
        <v>SSB Squat or HBBS or Front Squat</v>
      </c>
      <c r="L14" s="249"/>
      <c r="M14" s="252" t="str">
        <f>OFFSET('PROGRAMMING SKELETON'!H12,B11-10,0)</f>
        <v>• 10 reps @ RPE 7 (63%)
• 10 reps @ RPE 7 (65%)
•10 reps @ RPE 8 (68%)
•Repeat 10 reps @ RPE 8 x 1 set</v>
      </c>
      <c r="N14" s="250"/>
      <c r="O14" s="242"/>
      <c r="P14" s="251" t="s">
        <v>2306</v>
      </c>
      <c r="Q14" s="252" t="str">
        <f>OFFSET('PROGRAMMING SKELETON'!G237,B11-10,0)</f>
        <v>Touch and Go Bench Press</v>
      </c>
      <c r="R14" s="249"/>
      <c r="S14" s="252" t="str">
        <f>OFFSET('PROGRAMMING SKELETON'!E66,B11-10,0)</f>
        <v>• 8 Reps @ 6 RPE (68%)
• 8 Reps @ 7 RPE (71%)
• 8 Reps @ 8 RPE (74%) x 1 set. Repeat 8 reps @ RPE 8 x 2 sets.</v>
      </c>
      <c r="T14" s="250"/>
      <c r="U14" s="242"/>
      <c r="V14" s="251" t="s">
        <v>2306</v>
      </c>
      <c r="W14" s="252" t="str">
        <f>OFFSET('PROGRAMMING SKELETON'!G291,B11-10,0)</f>
        <v>Romanian Deadlift </v>
      </c>
      <c r="X14" s="249"/>
      <c r="Y14" s="252" t="str">
        <f>OFFSET('PROGRAMMING SKELETON'!H66,B11-10,0)</f>
        <v>• 8 Reps @ 6 RPE (68%)
• 8 Reps @ 7 RPE (71%)
• 8 Reps @ 8 RPE (74%) x 1 set. Repeat 8 reps @ RPE 8 x 1 set of 8.</v>
      </c>
      <c r="Z14" s="250"/>
      <c r="AA14" s="245"/>
      <c r="AB14" s="251" t="s">
        <v>2307</v>
      </c>
      <c r="AC14" s="252" t="str">
        <f>OFFSET('PROGRAMMING SKELETON'!K12,B11-10,0)</f>
        <v>7 minutes upper back work AMRAP 2x/wk</v>
      </c>
      <c r="AD14" s="253"/>
      <c r="AE14" s="253"/>
      <c r="AF14" s="250"/>
    </row>
    <row r="15" ht="84.75" customHeight="1">
      <c r="B15" s="237"/>
      <c r="C15" s="1"/>
      <c r="D15" s="247" t="s">
        <v>2308</v>
      </c>
      <c r="E15" s="248" t="str">
        <f>OFFSET('PROGRAMMING SKELETON'!J127,B11-10,0)</f>
        <v>Split Squat or Step-Ups (knee level) </v>
      </c>
      <c r="F15" s="249"/>
      <c r="G15" s="248" t="str">
        <f>OFFSET('PROGRAMMING SKELETON'!F12,B11-10,0)</f>
        <v>•12 reps @ RPE 6
•12 reps @ RPE 7
•12 reps @ RPE 8. Repeat 12 @ 8 x 1 set of 12</v>
      </c>
      <c r="H15" s="250"/>
      <c r="I15" s="242"/>
      <c r="J15" s="254" t="s">
        <v>2308</v>
      </c>
      <c r="K15" s="252" t="str">
        <f>OFFSET('PROGRAMMING SKELETON'!J182,B11-10,0)</f>
        <v>DB Press or Press, no belt</v>
      </c>
      <c r="L15" s="249"/>
      <c r="M15" s="252" t="str">
        <f>OFFSET('PROGRAMMING SKELETON'!I12,B11-10,0)</f>
        <v>• MYO-REPS
• Activation set of ~14-16 Reps @ RPE 8  
• Back off sets of 3-5 reps every 20 seconds*</v>
      </c>
      <c r="N15" s="250"/>
      <c r="O15" s="242"/>
      <c r="P15" s="254" t="s">
        <v>2308</v>
      </c>
      <c r="Q15" s="252" t="str">
        <f>OFFSET('PROGRAMMING SKELETON'!J237,B11-10,0)</f>
        <v>Pendlay Row</v>
      </c>
      <c r="R15" s="249"/>
      <c r="S15" s="252" t="str">
        <f>OFFSET('PROGRAMMING SKELETON'!F66,B11-10,0)</f>
        <v>70%e1RM x AMRAP x 1 set. 63% e1RM x 12 x 2 sets</v>
      </c>
      <c r="T15" s="250"/>
      <c r="U15" s="242"/>
      <c r="V15" s="254" t="s">
        <v>2308</v>
      </c>
      <c r="W15" s="252" t="str">
        <f>OFFSET('PROGRAMMING SKELETON'!J291,B11-10,0)</f>
        <v>DB Flat Bench Press or Feet Up Bench</v>
      </c>
      <c r="X15" s="249"/>
      <c r="Y15" s="252" t="str">
        <f>OFFSET('PROGRAMMING SKELETON'!I66,B11-10,0)</f>
        <v>• MYO-REPS
• Activation set of ~14-16 Reps @ RPE 8  
• Back off sets of 3-5 reps every 20 seconds*</v>
      </c>
      <c r="Z15" s="250"/>
      <c r="AA15" s="245"/>
      <c r="AB15" s="254" t="s">
        <v>2309</v>
      </c>
      <c r="AC15" s="252" t="str">
        <f>OFFSET('PROGRAMMING SKELETON'!L12,B11-10,0)</f>
        <v>7 min ab work AMRAP 2x/wk</v>
      </c>
      <c r="AD15" s="253"/>
      <c r="AE15" s="253"/>
      <c r="AF15" s="250"/>
    </row>
    <row r="16" ht="84.75" customHeight="1">
      <c r="B16" s="237"/>
      <c r="C16" s="1"/>
      <c r="D16" s="255" t="s">
        <v>2310</v>
      </c>
      <c r="E16" s="256"/>
      <c r="F16" s="257"/>
      <c r="G16" s="257"/>
      <c r="H16" s="258"/>
      <c r="I16" s="242"/>
      <c r="J16" s="259" t="s">
        <v>2310</v>
      </c>
      <c r="K16" s="260"/>
      <c r="N16" s="261"/>
      <c r="O16" s="242"/>
      <c r="P16" s="259" t="s">
        <v>2310</v>
      </c>
      <c r="Q16" s="260"/>
      <c r="T16" s="261"/>
      <c r="U16" s="242"/>
      <c r="V16" s="259" t="s">
        <v>2310</v>
      </c>
      <c r="W16" s="260"/>
      <c r="Z16" s="261"/>
      <c r="AA16" s="245"/>
      <c r="AB16" s="262" t="s">
        <v>2311</v>
      </c>
      <c r="AC16" s="263" t="str">
        <f>OFFSET('PROGRAMMING SKELETON'!M12,B11-10,0)</f>
        <v>2 sets of 12-15 reps @ RPE 8-9, triceps press downs or similar 2x/wk
2 sets of 12-15 reps @ RPE 8-9, biceps curls or similar 2x/wk</v>
      </c>
      <c r="AD16" s="264"/>
      <c r="AE16" s="264"/>
      <c r="AF16" s="265"/>
    </row>
    <row r="17" ht="84.75" customHeight="1">
      <c r="B17" s="237"/>
      <c r="C17" s="1"/>
      <c r="D17" s="266" t="s">
        <v>2312</v>
      </c>
      <c r="E17" s="267" t="str">
        <f>OFFSET('PROGRAMMING SKELETON'!M127,B11-10,0)</f>
        <v>GPP or None</v>
      </c>
      <c r="H17" s="261"/>
      <c r="I17" s="242"/>
      <c r="J17" s="268" t="s">
        <v>2313</v>
      </c>
      <c r="K17" s="269" t="str">
        <f>OFFSET('PROGRAMMING SKELETON'!M183,B11-11,0)</f>
        <v>GPP or None</v>
      </c>
      <c r="N17" s="261"/>
      <c r="O17" s="242"/>
      <c r="P17" s="268" t="s">
        <v>2314</v>
      </c>
      <c r="Q17" s="269" t="str">
        <f>OFFSET('PROGRAMMING SKELETON'!M238,B11-11,0)</f>
        <v>GPP or None</v>
      </c>
      <c r="T17" s="261"/>
      <c r="U17" s="242"/>
      <c r="V17" s="268" t="s">
        <v>2315</v>
      </c>
      <c r="W17" s="269" t="str">
        <f>OFFSET('PROGRAMMING SKELETON'!M292,B11-11,0)</f>
        <v>GPP or None</v>
      </c>
      <c r="Z17" s="261"/>
      <c r="AA17" s="245"/>
      <c r="AB17" s="245"/>
      <c r="AC17" s="245"/>
      <c r="AD17" s="245"/>
      <c r="AE17" s="245"/>
      <c r="AF17" s="245"/>
    </row>
    <row r="18" ht="84.75" customHeight="1">
      <c r="B18" s="270"/>
      <c r="C18" s="1"/>
      <c r="D18" s="271" t="s">
        <v>2310</v>
      </c>
      <c r="E18" s="272" t="str">
        <f>OFFSET('PROGRAMMING SKELETON'!N127,B11-10,0)</f>
        <v>GPP or None</v>
      </c>
      <c r="F18" s="273"/>
      <c r="G18" s="273"/>
      <c r="H18" s="274"/>
      <c r="I18" s="242"/>
      <c r="J18" s="275" t="s">
        <v>2306</v>
      </c>
      <c r="K18" s="276" t="str">
        <f>OFFSET('PROGRAMMING SKELETON'!N183,B11-11,0)</f>
        <v>GPP or None</v>
      </c>
      <c r="L18" s="273"/>
      <c r="M18" s="273"/>
      <c r="N18" s="274"/>
      <c r="O18" s="242"/>
      <c r="P18" s="275" t="s">
        <v>2306</v>
      </c>
      <c r="Q18" s="276" t="str">
        <f>OFFSET('PROGRAMMING SKELETON'!N238,B11-11,0)</f>
        <v>GPP or None</v>
      </c>
      <c r="R18" s="273"/>
      <c r="S18" s="273"/>
      <c r="T18" s="274"/>
      <c r="U18" s="242"/>
      <c r="V18" s="275" t="s">
        <v>2306</v>
      </c>
      <c r="W18" s="276" t="str">
        <f>OFFSET('PROGRAMMING SKELETON'!N292,B11-11,0)</f>
        <v>GPP or None</v>
      </c>
      <c r="X18" s="273"/>
      <c r="Y18" s="273"/>
      <c r="Z18" s="274"/>
      <c r="AA18" s="245"/>
      <c r="AB18" s="245"/>
      <c r="AC18" s="245"/>
      <c r="AD18" s="245"/>
      <c r="AE18" s="245"/>
      <c r="AF18" s="245"/>
    </row>
    <row r="19" ht="9.75" customHeight="1">
      <c r="B19" s="117"/>
      <c r="C19" s="278"/>
      <c r="D19" s="117"/>
      <c r="E19" s="117"/>
      <c r="F19" s="117"/>
      <c r="G19" s="117"/>
      <c r="H19" s="117"/>
      <c r="I19" s="279"/>
      <c r="J19" s="117"/>
      <c r="K19" s="117"/>
      <c r="L19" s="117"/>
      <c r="M19" s="117"/>
      <c r="N19" s="117"/>
      <c r="O19" s="279"/>
      <c r="P19" s="117"/>
      <c r="Q19" s="117"/>
      <c r="R19" s="117"/>
      <c r="S19" s="117"/>
      <c r="T19" s="117"/>
      <c r="U19" s="279"/>
      <c r="V19" s="117"/>
      <c r="W19" s="117"/>
      <c r="X19" s="117"/>
      <c r="Y19" s="117"/>
      <c r="Z19" s="117"/>
      <c r="AA19" s="117"/>
      <c r="AB19" s="117"/>
      <c r="AC19" s="117"/>
      <c r="AD19" s="117"/>
      <c r="AE19" s="117"/>
    </row>
    <row r="20" ht="84.75" customHeight="1">
      <c r="B20" s="232">
        <v>3.0</v>
      </c>
      <c r="C20" s="1"/>
      <c r="D20" s="233" t="s">
        <v>1235</v>
      </c>
      <c r="E20" s="22"/>
      <c r="F20" s="22"/>
      <c r="G20" s="22"/>
      <c r="H20" s="23"/>
      <c r="I20" s="49"/>
      <c r="J20" s="233" t="s">
        <v>1236</v>
      </c>
      <c r="K20" s="22"/>
      <c r="L20" s="22"/>
      <c r="M20" s="22"/>
      <c r="N20" s="23"/>
      <c r="O20" s="49"/>
      <c r="P20" s="233" t="s">
        <v>1237</v>
      </c>
      <c r="Q20" s="22"/>
      <c r="R20" s="22"/>
      <c r="S20" s="22"/>
      <c r="T20" s="23"/>
      <c r="U20" s="49"/>
      <c r="V20" s="233" t="s">
        <v>1238</v>
      </c>
      <c r="W20" s="22"/>
      <c r="X20" s="22"/>
      <c r="Y20" s="22"/>
      <c r="Z20" s="23"/>
      <c r="AA20" s="117"/>
      <c r="AB20" s="234" t="s">
        <v>2303</v>
      </c>
      <c r="AC20" s="235"/>
      <c r="AD20" s="235"/>
      <c r="AE20" s="235"/>
      <c r="AF20" s="236"/>
    </row>
    <row r="21" ht="19.5" customHeight="1">
      <c r="B21" s="237"/>
      <c r="C21" s="1"/>
      <c r="D21" s="117"/>
      <c r="E21" s="117"/>
      <c r="F21" s="117"/>
      <c r="G21" s="117"/>
      <c r="H21" s="117"/>
      <c r="I21" s="49"/>
      <c r="J21" s="117"/>
      <c r="K21" s="117"/>
      <c r="L21" s="117"/>
      <c r="M21" s="117"/>
      <c r="N21" s="117"/>
      <c r="O21" s="49"/>
      <c r="P21" s="117"/>
      <c r="Q21" s="117"/>
      <c r="R21" s="117"/>
      <c r="S21" s="117"/>
      <c r="T21" s="117"/>
      <c r="U21" s="117"/>
      <c r="V21" s="117"/>
      <c r="W21" s="117"/>
      <c r="X21" s="117"/>
      <c r="Y21" s="117"/>
      <c r="Z21" s="117"/>
      <c r="AA21" s="117"/>
      <c r="AB21" s="117"/>
      <c r="AC21" s="117"/>
      <c r="AD21" s="117"/>
      <c r="AE21" s="117"/>
      <c r="AF21" s="117"/>
    </row>
    <row r="22" ht="84.75" customHeight="1">
      <c r="B22" s="237"/>
      <c r="C22" s="1"/>
      <c r="D22" s="238" t="s">
        <v>2304</v>
      </c>
      <c r="E22" s="239" t="str">
        <f>OFFSET('PROGRAMMING SKELETON'!D136,B20-19,0)</f>
        <v>Squat w/ belt</v>
      </c>
      <c r="F22" s="240"/>
      <c r="G22" s="239" t="str">
        <f>OFFSET('PROGRAMMING SKELETON'!D21,B20-19,0)</f>
        <v>• 6 Reps @ 6 RPE (72%)
• 6 Reps @ 7 RPE (76%)
• 6 Reps @ 8 RPE (79%). Repeat 6 reps @ RPE 8 x 2 additional sets.</v>
      </c>
      <c r="H22" s="241"/>
      <c r="I22" s="242"/>
      <c r="J22" s="243" t="s">
        <v>2304</v>
      </c>
      <c r="K22" s="244" t="str">
        <f>OFFSET('PROGRAMMING SKELETON'!D191,B20-19,0)</f>
        <v>Competition Style Bench Press (1ct pause)</v>
      </c>
      <c r="L22" s="240"/>
      <c r="M22" s="244" t="str">
        <f>OFFSET('PROGRAMMING SKELETON'!G21,B20-19,0)</f>
        <v>•5 reps @ RPE 6 (75%)
•5 reps @ RPE 7 (78%)
• 5 reps @ RPE 8 (81%).
• Repeat 5 reps @ RPE 8 until @ RPE 9 again (cap at 3 sets of 5)</v>
      </c>
      <c r="N22" s="241"/>
      <c r="O22" s="242"/>
      <c r="P22" s="243" t="s">
        <v>2304</v>
      </c>
      <c r="Q22" s="244" t="str">
        <f>OFFSET('PROGRAMMING SKELETON'!D246,B20-19,0)</f>
        <v>Deadlift with belt</v>
      </c>
      <c r="R22" s="240"/>
      <c r="S22" s="244" t="str">
        <f>OFFSET('PROGRAMMING SKELETON'!D75,B20-19,0)</f>
        <v>• 6 Reps @ 6 RPE (72%)
• 6 Reps @ 7 RPE (76%)
• 6 Reps @ 8 RPE (79%). Repeat 6 reps @ RPE 8 x 2 additional sets.</v>
      </c>
      <c r="T22" s="241"/>
      <c r="U22" s="242"/>
      <c r="V22" s="243" t="s">
        <v>2304</v>
      </c>
      <c r="W22" s="244" t="str">
        <f>OFFSET('PROGRAMMING SKELETON'!D300,B20-19,0)</f>
        <v>Press with belt</v>
      </c>
      <c r="X22" s="240"/>
      <c r="Y22" s="244" t="str">
        <f>OFFSET('PROGRAMMING SKELETON'!G75,B20-19,0)</f>
        <v>•5 reps @ RPE 6 (75%)
•5 reps @ RPE 7 (78%)
• 5 reps @ RPE 8 (81%).
• Repeat 5 reps @ RPE 8 until @ RPE 9 again (cap at 3 sets of 5)</v>
      </c>
      <c r="Z22" s="241"/>
      <c r="AA22" s="245"/>
      <c r="AB22" s="243" t="s">
        <v>2305</v>
      </c>
      <c r="AC22" s="244" t="str">
        <f>OFFSET('PROGRAMMING SKELETON'!J21,B20-19,0)</f>
        <v>30 min steady state @ RPE 6 1x/wk
20 minutes HIIT (20s sprint @ 10, 100s rest) 1x/wk</v>
      </c>
      <c r="AD22" s="246"/>
      <c r="AE22" s="246"/>
      <c r="AF22" s="241"/>
    </row>
    <row r="23" ht="84.75" customHeight="1">
      <c r="B23" s="237"/>
      <c r="C23" s="1"/>
      <c r="D23" s="247" t="s">
        <v>2306</v>
      </c>
      <c r="E23" s="248" t="str">
        <f>OFFSET('PROGRAMMING SKELETON'!G136,B20-19,0)</f>
        <v>Close Grip Incline Bench (Touch and Go) or Close Grip Bench</v>
      </c>
      <c r="F23" s="249"/>
      <c r="G23" s="248" t="str">
        <f>OFFSET('PROGRAMMING SKELETON'!E21,B20-19,0)</f>
        <v>• 10 reps @ RPE 7 (63%)
• 10 reps @ RPE 7 (65%)
•10 reps @ RPE 8 (68%)
•Repeat 10 reps @ RPE 8 x 2 sets</v>
      </c>
      <c r="H23" s="250"/>
      <c r="I23" s="242"/>
      <c r="J23" s="251" t="s">
        <v>2306</v>
      </c>
      <c r="K23" s="252" t="str">
        <f>OFFSET('PROGRAMMING SKELETON'!G191,B20-19,0)</f>
        <v>SSB Squat or HBBS or Front Squat</v>
      </c>
      <c r="L23" s="249"/>
      <c r="M23" s="252" t="str">
        <f>OFFSET('PROGRAMMING SKELETON'!H21,B20-19,0)</f>
        <v>• 10 reps @ RPE 7 (63%)
• 10 reps @ RPE 7 (65%)
•10 reps @ RPE 8 (68%)
•Repeat 10 reps @ RPE 8 x 2 sets</v>
      </c>
      <c r="N23" s="250"/>
      <c r="O23" s="242"/>
      <c r="P23" s="251" t="s">
        <v>2306</v>
      </c>
      <c r="Q23" s="252" t="str">
        <f>OFFSET('PROGRAMMING SKELETON'!G246,B20-19,0)</f>
        <v>Touch and Go Bench Press</v>
      </c>
      <c r="R23" s="249"/>
      <c r="S23" s="252" t="str">
        <f>OFFSET('PROGRAMMING SKELETON'!E75,B20-19,0)</f>
        <v>• 8 Reps @ 6 RPE (68%)
• 8 Reps @ 7 RPE (71%)
• 8 Reps @ 8 RPE (74%) x 1 set. Repeat 8 reps @ RPE 8 x 2 sets.</v>
      </c>
      <c r="T23" s="250"/>
      <c r="U23" s="242"/>
      <c r="V23" s="251" t="s">
        <v>2306</v>
      </c>
      <c r="W23" s="252" t="str">
        <f>OFFSET('PROGRAMMING SKELETON'!G300,B20-19,0)</f>
        <v>Romanian Deadlift </v>
      </c>
      <c r="X23" s="249"/>
      <c r="Y23" s="252" t="str">
        <f>OFFSET('PROGRAMMING SKELETON'!H75,B20-19,0)</f>
        <v>• 8 Reps @ 6 RPE (68%)
• 8 Reps @ 7 RPE (71%)
• 8 Reps @ 8 RPE (74%) x 1 set. Repeat 8 reps @ RPE 8 x 2 sets.</v>
      </c>
      <c r="Z23" s="250"/>
      <c r="AA23" s="245"/>
      <c r="AB23" s="251" t="s">
        <v>2307</v>
      </c>
      <c r="AC23" s="252" t="str">
        <f>OFFSET('PROGRAMMING SKELETON'!K21,B20-19,0)</f>
        <v>8 minutes upper back work AMRAP 2x/wk</v>
      </c>
      <c r="AD23" s="253"/>
      <c r="AE23" s="253"/>
      <c r="AF23" s="250"/>
    </row>
    <row r="24" ht="84.75" customHeight="1">
      <c r="B24" s="237"/>
      <c r="C24" s="1"/>
      <c r="D24" s="247" t="s">
        <v>2308</v>
      </c>
      <c r="E24" s="248" t="str">
        <f>OFFSET('PROGRAMMING SKELETON'!J136,B20-19,0)</f>
        <v>Split Squat or Step-Ups (knee level) </v>
      </c>
      <c r="F24" s="249"/>
      <c r="G24" s="248" t="str">
        <f>OFFSET('PROGRAMMING SKELETON'!F21,B20-19,0)</f>
        <v>•12 reps @ RPE 6
•12 reps @ RPE 7
•12 reps @ RPE 8. Repeat 12 @ 8 x 1 set of 12</v>
      </c>
      <c r="H24" s="250"/>
      <c r="I24" s="242"/>
      <c r="J24" s="254" t="s">
        <v>2308</v>
      </c>
      <c r="K24" s="252" t="str">
        <f>OFFSET('PROGRAMMING SKELETON'!J191,B20-19,0)</f>
        <v>DB Press or Press, no belt</v>
      </c>
      <c r="L24" s="249"/>
      <c r="M24" s="252" t="str">
        <f>OFFSET('PROGRAMMING SKELETON'!I21,B20-19,0)</f>
        <v>• MYO-REPS
• Activation set of ~14-16 Reps @ RPE 8  
• Back off sets of 3-5 reps every 20 seconds*</v>
      </c>
      <c r="N24" s="250"/>
      <c r="O24" s="242"/>
      <c r="P24" s="254" t="s">
        <v>2308</v>
      </c>
      <c r="Q24" s="252" t="str">
        <f>OFFSET('PROGRAMMING SKELETON'!J246,B20-19,0)</f>
        <v>Pendlay Row</v>
      </c>
      <c r="R24" s="249"/>
      <c r="S24" s="252" t="str">
        <f>OFFSET('PROGRAMMING SKELETON'!F75,B20-19,0)</f>
        <v>70%e1RM x AMRAP x 1 set. 63% e1RM x 12 x 2 sets</v>
      </c>
      <c r="T24" s="250"/>
      <c r="U24" s="242"/>
      <c r="V24" s="254" t="s">
        <v>2308</v>
      </c>
      <c r="W24" s="252" t="str">
        <f>OFFSET('PROGRAMMING SKELETON'!J300,B20-19,0)</f>
        <v>DB Flat Bench Press or Feet Up Bench</v>
      </c>
      <c r="X24" s="249"/>
      <c r="Y24" s="252" t="str">
        <f>OFFSET('PROGRAMMING SKELETON'!I75,B20-19,0)</f>
        <v>• MYO-REPS
• Activation set of ~14-16 Reps @ RPE 8  
• Back off sets of 3-5 reps every 20 seconds*</v>
      </c>
      <c r="Z24" s="250"/>
      <c r="AA24" s="245"/>
      <c r="AB24" s="254" t="s">
        <v>2309</v>
      </c>
      <c r="AC24" s="252" t="str">
        <f>OFFSET('PROGRAMMING SKELETON'!L21,B20-19,0)</f>
        <v>8 min ab work AMRAP 2x/wk</v>
      </c>
      <c r="AD24" s="253"/>
      <c r="AE24" s="253"/>
      <c r="AF24" s="250"/>
    </row>
    <row r="25" ht="84.75" customHeight="1">
      <c r="B25" s="237"/>
      <c r="C25" s="1"/>
      <c r="D25" s="255" t="s">
        <v>2310</v>
      </c>
      <c r="E25" s="256"/>
      <c r="F25" s="257"/>
      <c r="G25" s="257"/>
      <c r="H25" s="258"/>
      <c r="I25" s="242"/>
      <c r="J25" s="259" t="s">
        <v>2310</v>
      </c>
      <c r="K25" s="260"/>
      <c r="N25" s="261"/>
      <c r="O25" s="242"/>
      <c r="P25" s="259" t="s">
        <v>2310</v>
      </c>
      <c r="Q25" s="260"/>
      <c r="T25" s="261"/>
      <c r="U25" s="242"/>
      <c r="V25" s="259" t="s">
        <v>2310</v>
      </c>
      <c r="W25" s="260"/>
      <c r="Z25" s="261"/>
      <c r="AA25" s="245"/>
      <c r="AB25" s="262" t="s">
        <v>2311</v>
      </c>
      <c r="AC25" s="263" t="str">
        <f>OFFSET('PROGRAMMING SKELETON'!M21,B20-19,0)</f>
        <v>2 sets of 12-15 reps @ RPE 8-9, triceps press downs or similar 2x/wk
2 sets of 12-15 reps @ RPE 8-9, biceps curls or similar 2x/wk</v>
      </c>
      <c r="AD25" s="264"/>
      <c r="AE25" s="264"/>
      <c r="AF25" s="265"/>
    </row>
    <row r="26" ht="84.75" customHeight="1">
      <c r="B26" s="237"/>
      <c r="C26" s="1"/>
      <c r="D26" s="266" t="s">
        <v>2312</v>
      </c>
      <c r="E26" s="267" t="str">
        <f>OFFSET('PROGRAMMING SKELETON'!M136,B20-19,0)</f>
        <v>GPP or None</v>
      </c>
      <c r="H26" s="261"/>
      <c r="I26" s="242"/>
      <c r="J26" s="268" t="s">
        <v>2313</v>
      </c>
      <c r="K26" s="269" t="str">
        <f>OFFSET('PROGRAMMING SKELETON'!M192,B20-20,0)</f>
        <v>GPP or None</v>
      </c>
      <c r="N26" s="261"/>
      <c r="O26" s="242"/>
      <c r="P26" s="268" t="s">
        <v>2314</v>
      </c>
      <c r="Q26" s="269" t="str">
        <f>OFFSET('PROGRAMMING SKELETON'!M247,B20-20,0)</f>
        <v>GPP or None</v>
      </c>
      <c r="T26" s="261"/>
      <c r="U26" s="242"/>
      <c r="V26" s="268" t="s">
        <v>2315</v>
      </c>
      <c r="W26" s="269" t="str">
        <f>OFFSET('PROGRAMMING SKELETON'!M301,B20-20,0)</f>
        <v>GPP or None</v>
      </c>
      <c r="Z26" s="261"/>
      <c r="AA26" s="245"/>
      <c r="AB26" s="245"/>
      <c r="AC26" s="245"/>
      <c r="AD26" s="245"/>
      <c r="AE26" s="245"/>
      <c r="AF26" s="245"/>
    </row>
    <row r="27" ht="84.75" customHeight="1">
      <c r="B27" s="270"/>
      <c r="C27" s="1"/>
      <c r="D27" s="271" t="s">
        <v>2310</v>
      </c>
      <c r="E27" s="272" t="str">
        <f>OFFSET('PROGRAMMING SKELETON'!N136,B20-19,0)</f>
        <v>GPP or None</v>
      </c>
      <c r="F27" s="273"/>
      <c r="G27" s="273"/>
      <c r="H27" s="274"/>
      <c r="I27" s="242"/>
      <c r="J27" s="275" t="s">
        <v>2306</v>
      </c>
      <c r="K27" s="276" t="str">
        <f>OFFSET('PROGRAMMING SKELETON'!N192,B20-20,0)</f>
        <v>GPP or None</v>
      </c>
      <c r="L27" s="273"/>
      <c r="M27" s="273"/>
      <c r="N27" s="274"/>
      <c r="O27" s="242"/>
      <c r="P27" s="275" t="s">
        <v>2306</v>
      </c>
      <c r="Q27" s="276" t="str">
        <f>OFFSET('PROGRAMMING SKELETON'!N247,B20-20,0)</f>
        <v>GPP or None</v>
      </c>
      <c r="R27" s="273"/>
      <c r="S27" s="273"/>
      <c r="T27" s="274"/>
      <c r="U27" s="242"/>
      <c r="V27" s="275" t="s">
        <v>2306</v>
      </c>
      <c r="W27" s="276" t="str">
        <f>OFFSET('PROGRAMMING SKELETON'!N301,B20-20,0)</f>
        <v>GPP or None</v>
      </c>
      <c r="X27" s="273"/>
      <c r="Y27" s="273"/>
      <c r="Z27" s="274"/>
      <c r="AA27" s="245"/>
      <c r="AB27" s="245"/>
      <c r="AC27" s="245"/>
      <c r="AD27" s="245"/>
      <c r="AE27" s="245"/>
      <c r="AF27" s="245"/>
    </row>
    <row r="28" ht="19.5" customHeight="1">
      <c r="B28" s="277"/>
      <c r="C28" s="278"/>
      <c r="D28" s="280"/>
      <c r="E28" s="281" t="str">
        <f>OFFSET('PROGRAMMING SKELETON'!BE14,B11-1,0)</f>
        <v/>
      </c>
      <c r="F28" s="281"/>
      <c r="G28" s="281"/>
      <c r="H28" s="281"/>
      <c r="I28" s="279"/>
      <c r="J28" s="280"/>
      <c r="K28" s="281"/>
      <c r="L28" s="281"/>
      <c r="M28" s="281"/>
      <c r="N28" s="281"/>
      <c r="O28" s="279"/>
      <c r="P28" s="280"/>
      <c r="Q28" s="281"/>
      <c r="R28" s="281"/>
      <c r="S28" s="281"/>
      <c r="T28" s="281"/>
      <c r="U28" s="282"/>
      <c r="V28" s="283"/>
      <c r="W28" s="281"/>
      <c r="X28" s="281"/>
      <c r="Y28" s="281"/>
      <c r="Z28" s="281"/>
      <c r="AA28" s="117"/>
      <c r="AB28" s="117"/>
      <c r="AC28" s="117"/>
      <c r="AD28" s="117"/>
      <c r="AE28" s="117"/>
    </row>
    <row r="29" ht="84.75" customHeight="1">
      <c r="B29" s="232">
        <v>4.0</v>
      </c>
      <c r="C29" s="1"/>
      <c r="D29" s="233" t="s">
        <v>1235</v>
      </c>
      <c r="E29" s="22"/>
      <c r="F29" s="22"/>
      <c r="G29" s="22"/>
      <c r="H29" s="23"/>
      <c r="I29" s="49"/>
      <c r="J29" s="233" t="s">
        <v>1236</v>
      </c>
      <c r="K29" s="22"/>
      <c r="L29" s="22"/>
      <c r="M29" s="22"/>
      <c r="N29" s="23"/>
      <c r="O29" s="49"/>
      <c r="P29" s="233" t="s">
        <v>1237</v>
      </c>
      <c r="Q29" s="22"/>
      <c r="R29" s="22"/>
      <c r="S29" s="22"/>
      <c r="T29" s="23"/>
      <c r="U29" s="49"/>
      <c r="V29" s="233" t="s">
        <v>1238</v>
      </c>
      <c r="W29" s="22"/>
      <c r="X29" s="22"/>
      <c r="Y29" s="22"/>
      <c r="Z29" s="23"/>
      <c r="AA29" s="117"/>
      <c r="AB29" s="234" t="s">
        <v>2303</v>
      </c>
      <c r="AC29" s="235"/>
      <c r="AD29" s="235"/>
      <c r="AE29" s="235"/>
      <c r="AF29" s="236"/>
    </row>
    <row r="30" ht="9.75" customHeight="1">
      <c r="B30" s="237"/>
      <c r="C30" s="1"/>
      <c r="D30" s="117"/>
      <c r="E30" s="117"/>
      <c r="F30" s="117"/>
      <c r="G30" s="117"/>
      <c r="H30" s="117"/>
      <c r="I30" s="49"/>
      <c r="J30" s="117"/>
      <c r="K30" s="117"/>
      <c r="L30" s="117"/>
      <c r="M30" s="117"/>
      <c r="N30" s="117"/>
      <c r="O30" s="49"/>
      <c r="P30" s="117"/>
      <c r="Q30" s="117"/>
      <c r="R30" s="117"/>
      <c r="S30" s="117"/>
      <c r="T30" s="117"/>
      <c r="U30" s="117"/>
      <c r="V30" s="117"/>
      <c r="W30" s="117"/>
      <c r="X30" s="117"/>
      <c r="Y30" s="117"/>
      <c r="Z30" s="117"/>
      <c r="AA30" s="117"/>
      <c r="AB30" s="117"/>
      <c r="AC30" s="117"/>
      <c r="AD30" s="117"/>
      <c r="AE30" s="117"/>
      <c r="AF30" s="117"/>
    </row>
    <row r="31" ht="84.75" customHeight="1">
      <c r="B31" s="237"/>
      <c r="C31" s="1"/>
      <c r="D31" s="238" t="s">
        <v>2304</v>
      </c>
      <c r="E31" s="239" t="str">
        <f>OFFSET('PROGRAMMING SKELETON'!D145,B29-28,0)</f>
        <v>Squat w/ belt</v>
      </c>
      <c r="F31" s="240"/>
      <c r="G31" s="239" t="str">
        <f>OFFSET('PROGRAMMING SKELETON'!D30,B29-28,0)</f>
        <v>• 6 Reps @ 6 RPE (72%)
• 6 Reps @ 7 RPE (76%)
• 6 Reps @ 8 RPE (79%). Repeat 6 reps @ RPE 8 x 2 additional sets.</v>
      </c>
      <c r="H31" s="241"/>
      <c r="I31" s="242"/>
      <c r="J31" s="243" t="s">
        <v>2304</v>
      </c>
      <c r="K31" s="244" t="str">
        <f>OFFSET('PROGRAMMING SKELETON'!D200,B29-28,0)</f>
        <v>Competition Style Bench Press (1ct pause)</v>
      </c>
      <c r="L31" s="240"/>
      <c r="M31" s="244" t="str">
        <f>OFFSET('PROGRAMMING SKELETON'!G30,B29-28,0)</f>
        <v>•5 reps @ RPE 7 (78%)
•5 reps @ RPE 8 (81%)
• 5 reps @ RPE 9 (84%)
• -5% from 5 reps @ RPE 9 and do sets of 5 reps until @ RPE 9 again (cap at 3 sets of 5)</v>
      </c>
      <c r="N31" s="241"/>
      <c r="O31" s="242"/>
      <c r="P31" s="243" t="s">
        <v>2304</v>
      </c>
      <c r="Q31" s="244" t="str">
        <f>OFFSET('PROGRAMMING SKELETON'!D255,B29-28,0)</f>
        <v>Deadlift with belt</v>
      </c>
      <c r="R31" s="240"/>
      <c r="S31" s="244" t="str">
        <f>OFFSET('PROGRAMMING SKELETON'!D84,B29-28,0)</f>
        <v>• 6 Reps @ 6 RPE (72%)
• 6 Reps @ 7 RPE (76%)
• 6 Reps @ 8 RPE (79%). Repeat 6 reps @ RPE 8 x 2 additional sets.</v>
      </c>
      <c r="T31" s="241"/>
      <c r="U31" s="242"/>
      <c r="V31" s="243" t="s">
        <v>2304</v>
      </c>
      <c r="W31" s="244" t="str">
        <f>OFFSET('PROGRAMMING SKELETON'!D309,B29-28,0)</f>
        <v>Press with belt</v>
      </c>
      <c r="X31" s="240"/>
      <c r="Y31" s="244" t="str">
        <f>OFFSET('PROGRAMMING SKELETON'!G84,B29-28,0)</f>
        <v>•5 reps @ RPE 7 (78%)
•5 reps @ RPE 8 (81%)
• 5 reps @ RPE 9 (84%)
• -5% from 5 reps @ RPE 9 and do sets of 5 reps until @ RPE 9 again (cap at 3 sets of 5)</v>
      </c>
      <c r="Z31" s="241"/>
      <c r="AA31" s="245"/>
      <c r="AB31" s="243" t="s">
        <v>2305</v>
      </c>
      <c r="AC31" s="244" t="str">
        <f>OFFSET('PROGRAMMING SKELETON'!J30,B29-28,0)</f>
        <v>30 min steady state @ RPE 6 1x/wk
20 minutes HIIT (20s sprint @ 10, 100s rest) 1x/wk</v>
      </c>
      <c r="AD31" s="246"/>
      <c r="AE31" s="246"/>
      <c r="AF31" s="241"/>
    </row>
    <row r="32" ht="84.75" customHeight="1">
      <c r="B32" s="237"/>
      <c r="C32" s="1"/>
      <c r="D32" s="247" t="s">
        <v>2306</v>
      </c>
      <c r="E32" s="248" t="str">
        <f>OFFSET('PROGRAMMING SKELETON'!G145,B29-28,0)</f>
        <v>Close Grip Incline Bench (Touch and Go) or Close Grip Bench</v>
      </c>
      <c r="F32" s="249"/>
      <c r="G32" s="248" t="str">
        <f>OFFSET('PROGRAMMING SKELETON'!E30,B29-28,0)</f>
        <v>• 10 reps @ RPE 7 (63%)
• 10 reps @ RPE 7 (65%)
•10 reps @ RPE 8 (68%)
•Repeat 10 reps @ RPE 8 x 2 sets</v>
      </c>
      <c r="H32" s="250"/>
      <c r="I32" s="242"/>
      <c r="J32" s="251" t="s">
        <v>2306</v>
      </c>
      <c r="K32" s="252" t="str">
        <f>OFFSET('PROGRAMMING SKELETON'!G200,B29-28,0)</f>
        <v>SSB Squat or HBBS or Front Squat</v>
      </c>
      <c r="L32" s="249"/>
      <c r="M32" s="252" t="str">
        <f>OFFSET('PROGRAMMING SKELETON'!H30,B29-28,0)</f>
        <v>• 10 reps @ RPE 7 (63%)
• 10 reps @ RPE 7 (65%)
•10 reps @ RPE 8 (68%)
•Repeat 10 reps @ RPE 8 x 2 sets</v>
      </c>
      <c r="N32" s="250"/>
      <c r="O32" s="242"/>
      <c r="P32" s="251" t="s">
        <v>2306</v>
      </c>
      <c r="Q32" s="252" t="str">
        <f>OFFSET('PROGRAMMING SKELETON'!G255,B29-28,0)</f>
        <v>Touch and Go Bench Press</v>
      </c>
      <c r="R32" s="249"/>
      <c r="S32" s="252" t="str">
        <f>OFFSET('PROGRAMMING SKELETON'!E84,B29-28,0)</f>
        <v>• 8 Reps @ 6 RPE (68%)
• 8 Reps @ 7 RPE (71%)
• 8 Reps @ 8 RPE (74%) x 1 set. Repeat 8 reps until @ RPE 9 (cap at 3 sets)</v>
      </c>
      <c r="T32" s="250"/>
      <c r="U32" s="242"/>
      <c r="V32" s="251" t="s">
        <v>2306</v>
      </c>
      <c r="W32" s="252" t="str">
        <f>OFFSET('PROGRAMMING SKELETON'!G309,B29-28,0)</f>
        <v>Romanian Deadlift </v>
      </c>
      <c r="X32" s="249"/>
      <c r="Y32" s="252" t="str">
        <f>OFFSET('PROGRAMMING SKELETON'!H84,B29-28,0)</f>
        <v>• 8 Reps @ 6 RPE (68%)
• 8 Reps @ 7 RPE (71%)
• 8 Reps @ 8 RPE (74%) x 1 set. Repeat 8 reps @ RPE 8 x 2 sets.</v>
      </c>
      <c r="Z32" s="250"/>
      <c r="AA32" s="245"/>
      <c r="AB32" s="251" t="s">
        <v>2307</v>
      </c>
      <c r="AC32" s="252" t="str">
        <f>OFFSET('PROGRAMMING SKELETON'!K30,B29-28,0)</f>
        <v>8 minutes upper back work AMRAP 2x/wk</v>
      </c>
      <c r="AD32" s="253"/>
      <c r="AE32" s="253"/>
      <c r="AF32" s="250"/>
    </row>
    <row r="33" ht="84.75" customHeight="1">
      <c r="B33" s="237"/>
      <c r="C33" s="1"/>
      <c r="D33" s="247" t="s">
        <v>2308</v>
      </c>
      <c r="E33" s="248" t="str">
        <f>OFFSET('PROGRAMMING SKELETON'!J145,B29-28,0)</f>
        <v>Split Squat or Step-Ups (knee level) </v>
      </c>
      <c r="F33" s="249"/>
      <c r="G33" s="248" t="str">
        <f>OFFSET('PROGRAMMING SKELETON'!F30,B29-28,0)</f>
        <v>•12 reps @ RPE 6
•12 reps @ RPE 7
•12 reps @ RPE 8. Repeat 12 @ 8 x 1 set of 12</v>
      </c>
      <c r="H33" s="250"/>
      <c r="I33" s="242"/>
      <c r="J33" s="254" t="s">
        <v>2308</v>
      </c>
      <c r="K33" s="252" t="str">
        <f>OFFSET('PROGRAMMING SKELETON'!J200,B29-28,0)</f>
        <v>DB Press or Press, no belt</v>
      </c>
      <c r="L33" s="249"/>
      <c r="M33" s="252" t="str">
        <f>OFFSET('PROGRAMMING SKELETON'!I30,B29-28,0)</f>
        <v>• MYO-REPS
• Activation set of ~14-16 Reps @ RPE 8  
• Back off sets of 3-5 reps every 20 seconds*</v>
      </c>
      <c r="N33" s="250"/>
      <c r="O33" s="242"/>
      <c r="P33" s="254" t="s">
        <v>2308</v>
      </c>
      <c r="Q33" s="252" t="str">
        <f>OFFSET('PROGRAMMING SKELETON'!J255,B29-28,0)</f>
        <v>Pendlay Row</v>
      </c>
      <c r="R33" s="249"/>
      <c r="S33" s="252" t="str">
        <f>OFFSET('PROGRAMMING SKELETON'!F84,B29-28,0)</f>
        <v>70%e1RM x AMRAP x 1 set. 63% e1RM x 12 x 3 sets</v>
      </c>
      <c r="T33" s="250"/>
      <c r="U33" s="242"/>
      <c r="V33" s="254" t="s">
        <v>2308</v>
      </c>
      <c r="W33" s="252" t="str">
        <f>OFFSET('PROGRAMMING SKELETON'!J309,B29-28,0)</f>
        <v>DB Flat Bench Press or Feet Up Bench</v>
      </c>
      <c r="X33" s="249"/>
      <c r="Y33" s="252" t="str">
        <f>OFFSET('PROGRAMMING SKELETON'!I84,B29-28,0)</f>
        <v>• MYO-REPS
• Activation set of ~14-16 Reps @ RPE 8  
• Back off sets of 3-5 reps every 20 seconds*</v>
      </c>
      <c r="Z33" s="250"/>
      <c r="AA33" s="245"/>
      <c r="AB33" s="254" t="s">
        <v>2309</v>
      </c>
      <c r="AC33" s="252" t="str">
        <f>OFFSET('PROGRAMMING SKELETON'!L30,B29-28,0)</f>
        <v>8 min ab work AMRAP 2x/wk</v>
      </c>
      <c r="AD33" s="253"/>
      <c r="AE33" s="253"/>
      <c r="AF33" s="250"/>
    </row>
    <row r="34" ht="84.75" customHeight="1">
      <c r="B34" s="237"/>
      <c r="C34" s="1"/>
      <c r="D34" s="255" t="s">
        <v>2310</v>
      </c>
      <c r="E34" s="256"/>
      <c r="F34" s="257"/>
      <c r="G34" s="257"/>
      <c r="H34" s="258"/>
      <c r="I34" s="242"/>
      <c r="J34" s="259" t="s">
        <v>2310</v>
      </c>
      <c r="K34" s="260"/>
      <c r="N34" s="261"/>
      <c r="O34" s="242"/>
      <c r="P34" s="259" t="s">
        <v>2310</v>
      </c>
      <c r="Q34" s="260"/>
      <c r="T34" s="261"/>
      <c r="U34" s="242"/>
      <c r="V34" s="259" t="s">
        <v>2310</v>
      </c>
      <c r="W34" s="260"/>
      <c r="Z34" s="261"/>
      <c r="AA34" s="245"/>
      <c r="AB34" s="262" t="s">
        <v>2311</v>
      </c>
      <c r="AC34" s="263" t="str">
        <f>OFFSET('PROGRAMMING SKELETON'!M30,B29-28,0)</f>
        <v>3 sets of 12-15 reps @ RPE 8-9, triceps press downs or similar 2x/wk
3 sets of 12-15 reps @ RPE 8-9, biceps curls or similar 2x/wk</v>
      </c>
      <c r="AD34" s="264"/>
      <c r="AE34" s="264"/>
      <c r="AF34" s="265"/>
    </row>
    <row r="35" ht="84.75" customHeight="1">
      <c r="B35" s="237"/>
      <c r="C35" s="1"/>
      <c r="D35" s="266" t="s">
        <v>2312</v>
      </c>
      <c r="E35" s="267" t="str">
        <f>OFFSET('PROGRAMMING SKELETON'!M145,B29-28,0)</f>
        <v>GPP or None</v>
      </c>
      <c r="H35" s="261"/>
      <c r="I35" s="242"/>
      <c r="J35" s="268" t="s">
        <v>2313</v>
      </c>
      <c r="K35" s="269" t="str">
        <f>OFFSET('PROGRAMMING SKELETON'!M201,B29-29,0)</f>
        <v>GPP or None</v>
      </c>
      <c r="N35" s="261"/>
      <c r="O35" s="242"/>
      <c r="P35" s="268" t="s">
        <v>2314</v>
      </c>
      <c r="Q35" s="269" t="str">
        <f>OFFSET('PROGRAMMING SKELETON'!M256,B29-29,0)</f>
        <v>GPP or None</v>
      </c>
      <c r="T35" s="261"/>
      <c r="U35" s="242"/>
      <c r="V35" s="268" t="s">
        <v>2315</v>
      </c>
      <c r="W35" s="269" t="str">
        <f>OFFSET('PROGRAMMING SKELETON'!M310,B29-29,0)</f>
        <v>GPP or None</v>
      </c>
      <c r="Z35" s="261"/>
      <c r="AA35" s="245"/>
      <c r="AB35" s="245"/>
      <c r="AC35" s="245"/>
      <c r="AD35" s="245"/>
      <c r="AE35" s="245"/>
      <c r="AF35" s="245"/>
    </row>
    <row r="36" ht="84.75" customHeight="1">
      <c r="B36" s="270"/>
      <c r="C36" s="1"/>
      <c r="D36" s="271" t="s">
        <v>2310</v>
      </c>
      <c r="E36" s="272" t="str">
        <f>OFFSET('PROGRAMMING SKELETON'!N145,B29-28,0)</f>
        <v>GPP or None</v>
      </c>
      <c r="F36" s="273"/>
      <c r="G36" s="273"/>
      <c r="H36" s="274"/>
      <c r="I36" s="242"/>
      <c r="J36" s="275" t="s">
        <v>2306</v>
      </c>
      <c r="K36" s="276" t="str">
        <f>OFFSET('PROGRAMMING SKELETON'!N201,B29-29,0)</f>
        <v>GPP or None</v>
      </c>
      <c r="L36" s="273"/>
      <c r="M36" s="273"/>
      <c r="N36" s="274"/>
      <c r="O36" s="242"/>
      <c r="P36" s="275" t="s">
        <v>2306</v>
      </c>
      <c r="Q36" s="276" t="str">
        <f>OFFSET('PROGRAMMING SKELETON'!N256,B29-29,0)</f>
        <v>GPP or None</v>
      </c>
      <c r="R36" s="273"/>
      <c r="S36" s="273"/>
      <c r="T36" s="274"/>
      <c r="U36" s="242"/>
      <c r="V36" s="275" t="s">
        <v>2306</v>
      </c>
      <c r="W36" s="276" t="str">
        <f>OFFSET('PROGRAMMING SKELETON'!N310,B29-29,0)</f>
        <v>GPP or None</v>
      </c>
      <c r="X36" s="273"/>
      <c r="Y36" s="273"/>
      <c r="Z36" s="274"/>
      <c r="AA36" s="245"/>
      <c r="AB36" s="245"/>
      <c r="AC36" s="245"/>
      <c r="AD36" s="245"/>
      <c r="AE36" s="245"/>
      <c r="AF36" s="245"/>
    </row>
    <row r="37" ht="19.5" customHeight="1">
      <c r="B37" s="277" t="s">
        <v>2303</v>
      </c>
      <c r="C37" s="278"/>
      <c r="D37" s="280"/>
      <c r="E37" s="281"/>
      <c r="F37" s="281"/>
      <c r="G37" s="281"/>
      <c r="H37" s="281"/>
      <c r="I37" s="279"/>
      <c r="J37" s="280"/>
      <c r="K37" s="281"/>
      <c r="L37" s="281"/>
      <c r="M37" s="281"/>
      <c r="N37" s="281"/>
      <c r="O37" s="279"/>
      <c r="P37" s="280"/>
      <c r="Q37" s="281"/>
      <c r="R37" s="281"/>
      <c r="S37" s="281"/>
      <c r="T37" s="281"/>
      <c r="U37" s="279"/>
      <c r="V37" s="280"/>
      <c r="W37" s="281"/>
      <c r="X37" s="281"/>
      <c r="Y37" s="281"/>
      <c r="Z37" s="281"/>
      <c r="AA37" s="117"/>
      <c r="AB37" s="117"/>
      <c r="AC37" s="117"/>
      <c r="AD37" s="117"/>
      <c r="AE37" s="117"/>
    </row>
    <row r="38" ht="84.75" customHeight="1">
      <c r="B38" s="232">
        <v>5.0</v>
      </c>
      <c r="C38" s="1"/>
      <c r="D38" s="233" t="s">
        <v>1235</v>
      </c>
      <c r="E38" s="22"/>
      <c r="F38" s="22"/>
      <c r="G38" s="22"/>
      <c r="H38" s="23"/>
      <c r="I38" s="49"/>
      <c r="J38" s="233" t="s">
        <v>1236</v>
      </c>
      <c r="K38" s="22"/>
      <c r="L38" s="22"/>
      <c r="M38" s="22"/>
      <c r="N38" s="23"/>
      <c r="O38" s="49"/>
      <c r="P38" s="233" t="s">
        <v>1237</v>
      </c>
      <c r="Q38" s="22"/>
      <c r="R38" s="22"/>
      <c r="S38" s="22"/>
      <c r="T38" s="23"/>
      <c r="U38" s="49"/>
      <c r="V38" s="233" t="s">
        <v>1238</v>
      </c>
      <c r="W38" s="22"/>
      <c r="X38" s="22"/>
      <c r="Y38" s="22"/>
      <c r="Z38" s="23"/>
      <c r="AA38" s="117"/>
      <c r="AB38" s="234" t="s">
        <v>2303</v>
      </c>
      <c r="AC38" s="235"/>
      <c r="AD38" s="235"/>
      <c r="AE38" s="235"/>
      <c r="AF38" s="236"/>
    </row>
    <row r="39" ht="9.75" customHeight="1">
      <c r="B39" s="237"/>
      <c r="C39" s="1"/>
      <c r="D39" s="117"/>
      <c r="E39" s="117"/>
      <c r="F39" s="117"/>
      <c r="G39" s="117"/>
      <c r="H39" s="117"/>
      <c r="I39" s="49"/>
      <c r="J39" s="117"/>
      <c r="K39" s="117"/>
      <c r="L39" s="117"/>
      <c r="M39" s="117"/>
      <c r="N39" s="117"/>
      <c r="O39" s="49"/>
      <c r="P39" s="117"/>
      <c r="Q39" s="117"/>
      <c r="R39" s="117"/>
      <c r="S39" s="117"/>
      <c r="T39" s="117"/>
      <c r="U39" s="117"/>
      <c r="V39" s="117"/>
      <c r="W39" s="117"/>
      <c r="X39" s="117"/>
      <c r="Y39" s="117"/>
      <c r="Z39" s="117"/>
      <c r="AA39" s="117"/>
      <c r="AB39" s="117"/>
      <c r="AC39" s="117"/>
      <c r="AD39" s="117"/>
      <c r="AE39" s="117"/>
      <c r="AF39" s="117"/>
    </row>
    <row r="40" ht="84.75" customHeight="1">
      <c r="B40" s="237"/>
      <c r="C40" s="1"/>
      <c r="D40" s="238" t="s">
        <v>2304</v>
      </c>
      <c r="E40" s="239" t="str">
        <f>OFFSET('PROGRAMMING SKELETON'!D154,B38-37,0)</f>
        <v>Squat w/ belt</v>
      </c>
      <c r="F40" s="240"/>
      <c r="G40" s="239" t="str">
        <f>OFFSET('PROGRAMMING SKELETON'!D39,B38-37,0)</f>
        <v>• 6 Reps @ 6 RPE (72%)
• 6 Reps @ 7 RPE (76%)
• 6 Reps @ 8 RPE (79%). Repeat 6 reps @ RPE 8 until it becomes @ 9 again (cap at 3 sets)</v>
      </c>
      <c r="H40" s="241"/>
      <c r="I40" s="242"/>
      <c r="J40" s="243" t="s">
        <v>2304</v>
      </c>
      <c r="K40" s="244" t="str">
        <f>OFFSET('PROGRAMMING SKELETON'!D209,B38-37,0)</f>
        <v>Competition Style Bench Press (1ct pause)</v>
      </c>
      <c r="L40" s="240"/>
      <c r="M40" s="244" t="str">
        <f>OFFSET('PROGRAMMING SKELETON'!G39,B38-37,0)</f>
        <v>•5 reps @ RPE 7 (78%)
•5 reps @ RPE 8 (81%)
• 5 reps @ RPE 9 (84%)
• -5% from 5 reps @ RPE 9 and do sets of 5 reps until @ RPE 9 again (cap at 3 sets of 5)</v>
      </c>
      <c r="N40" s="241"/>
      <c r="O40" s="242"/>
      <c r="P40" s="243" t="s">
        <v>2304</v>
      </c>
      <c r="Q40" s="244" t="str">
        <f>OFFSET('PROGRAMMING SKELETON'!D264,B38-37,0)</f>
        <v>Deadlift with belt</v>
      </c>
      <c r="R40" s="240"/>
      <c r="S40" s="244" t="str">
        <f>OFFSET('PROGRAMMING SKELETON'!D93,B38-37,0)</f>
        <v>• 6 Reps @ 6 RPE (72%)
• 6 Reps @ 7 RPE (76%)
• 6 Reps @ 8 RPE (79%). Repeat 6 reps @ RPE 8 until it becomes @ 9 again (cap at 3 sets)</v>
      </c>
      <c r="T40" s="241"/>
      <c r="U40" s="242"/>
      <c r="V40" s="243" t="s">
        <v>2304</v>
      </c>
      <c r="W40" s="244" t="str">
        <f>OFFSET('PROGRAMMING SKELETON'!D318,B38-37,0)</f>
        <v>Press with belt</v>
      </c>
      <c r="X40" s="240"/>
      <c r="Y40" s="244" t="str">
        <f>OFFSET('PROGRAMMING SKELETON'!G93,B38-37,0)</f>
        <v>•5 reps @ RPE 7 (78%)
•5 reps @ RPE 8 (81%)
• 5 reps @ RPE 9 (84%)
• -5% from 5 reps @ RPE 9 and do sets of 5 reps until @ RPE 9 again (cap at 3 sets of 5)</v>
      </c>
      <c r="Z40" s="241"/>
      <c r="AA40" s="245"/>
      <c r="AB40" s="243" t="s">
        <v>2305</v>
      </c>
      <c r="AC40" s="244" t="str">
        <f>OFFSET('PROGRAMMING SKELETON'!J39,B38-37,0)</f>
        <v>30 min steady state @ RPE 6 1x/wk
20 minutes HIIT (20s sprint @ 10, 100s rest) 1x/wk</v>
      </c>
      <c r="AD40" s="246"/>
      <c r="AE40" s="246"/>
      <c r="AF40" s="241"/>
    </row>
    <row r="41" ht="84.75" customHeight="1">
      <c r="B41" s="237"/>
      <c r="C41" s="1"/>
      <c r="D41" s="247" t="s">
        <v>2306</v>
      </c>
      <c r="E41" s="248" t="str">
        <f>OFFSET('PROGRAMMING SKELETON'!G154,B38-37,0)</f>
        <v>Close Grip Incline Bench (Touch and Go) or Close Grip Bench</v>
      </c>
      <c r="F41" s="249"/>
      <c r="G41" s="248" t="str">
        <f>OFFSET('PROGRAMMING SKELETON'!E39,B38-37,0)</f>
        <v>• 10 reps @ RPE 7 (63%)
• 10 reps @ RPE 7 (65%)
•10 reps @ RPE 8 (68%)
•Repeat 10 reps @ RPE 8 x 2 sets</v>
      </c>
      <c r="H41" s="250"/>
      <c r="I41" s="242"/>
      <c r="J41" s="251" t="s">
        <v>2306</v>
      </c>
      <c r="K41" s="252" t="str">
        <f>OFFSET('PROGRAMMING SKELETON'!G209,B38-37,0)</f>
        <v>SSB Squat or HBBS or Front Squat</v>
      </c>
      <c r="L41" s="249"/>
      <c r="M41" s="252" t="str">
        <f>OFFSET('PROGRAMMING SKELETON'!H39,B38-37,0)</f>
        <v>• 10 reps @ RPE 7 (63%)
• 10 reps @ RPE 7 (65%)
•10 reps @ RPE 8 (68%)
•Repeat 10 reps @ RPE 8 x 2 sets</v>
      </c>
      <c r="N41" s="250"/>
      <c r="O41" s="242"/>
      <c r="P41" s="251" t="s">
        <v>2306</v>
      </c>
      <c r="Q41" s="252" t="str">
        <f>OFFSET('PROGRAMMING SKELETON'!G264,B38-37,0)</f>
        <v>Touch and Go Bench Press</v>
      </c>
      <c r="R41" s="249"/>
      <c r="S41" s="252" t="str">
        <f>OFFSET('PROGRAMMING SKELETON'!E93,B38-37,0)</f>
        <v>• 8 Reps @ 6 RPE (68%)
• 8 Reps @ 7 RPE (71%)
• 8 Reps @ 8 RPE (74%) x 1 set. Repeat 8 reps until @ RPE 9 (cap at 3 sets)</v>
      </c>
      <c r="T41" s="250"/>
      <c r="U41" s="242"/>
      <c r="V41" s="251" t="s">
        <v>2306</v>
      </c>
      <c r="W41" s="252" t="str">
        <f>OFFSET('PROGRAMMING SKELETON'!G318,B38-37,0)</f>
        <v>Romanian Deadlift </v>
      </c>
      <c r="X41" s="249"/>
      <c r="Y41" s="252" t="str">
        <f>OFFSET('PROGRAMMING SKELETON'!H93,B38-37,0)</f>
        <v>• 8 Reps @ 6 RPE (68%)
• 8 Reps @ 7 RPE (71%)
• 8 Reps @ 8 RPE (74%) x 1 set. Repeat 8 reps @ RPE 8 x 2 sets.</v>
      </c>
      <c r="Z41" s="250"/>
      <c r="AA41" s="245"/>
      <c r="AB41" s="251" t="s">
        <v>2307</v>
      </c>
      <c r="AC41" s="252" t="str">
        <f>OFFSET('PROGRAMMING SKELETON'!K39,B38-37,0)</f>
        <v>8 minutes upper back work AMRAP 2x/wk</v>
      </c>
      <c r="AD41" s="253"/>
      <c r="AE41" s="253"/>
      <c r="AF41" s="250"/>
    </row>
    <row r="42" ht="84.75" customHeight="1">
      <c r="B42" s="237"/>
      <c r="C42" s="1"/>
      <c r="D42" s="247" t="s">
        <v>2308</v>
      </c>
      <c r="E42" s="248" t="str">
        <f>OFFSET('PROGRAMMING SKELETON'!J154,B38-37,0)</f>
        <v>Split Squat or Step-Ups (knee level) </v>
      </c>
      <c r="F42" s="249"/>
      <c r="G42" s="248" t="str">
        <f>OFFSET('PROGRAMMING SKELETON'!F39,B38-37,0)</f>
        <v>•12 reps @ RPE 6
•12 reps @ RPE 7
•12 reps @ RPE 8. Repeat 12 @ 8 x 1 set of 12</v>
      </c>
      <c r="H42" s="250"/>
      <c r="I42" s="242"/>
      <c r="J42" s="254" t="s">
        <v>2308</v>
      </c>
      <c r="K42" s="252" t="str">
        <f>OFFSET('PROGRAMMING SKELETON'!J209,B38-37,0)</f>
        <v>DB Press or Press, no belt</v>
      </c>
      <c r="L42" s="249"/>
      <c r="M42" s="252" t="str">
        <f>OFFSET('PROGRAMMING SKELETON'!I39,B38-37,0)</f>
        <v>• MYO-REPS
• Activation set of ~14-16 Reps @ RPE 8  
• Back off sets of 3-5 reps every 20 seconds*</v>
      </c>
      <c r="N42" s="250"/>
      <c r="O42" s="242"/>
      <c r="P42" s="254" t="s">
        <v>2308</v>
      </c>
      <c r="Q42" s="252" t="str">
        <f>OFFSET('PROGRAMMING SKELETON'!J264,B38-37,0)</f>
        <v>Pendlay Row</v>
      </c>
      <c r="R42" s="249"/>
      <c r="S42" s="252" t="str">
        <f>OFFSET('PROGRAMMING SKELETON'!F93,B38-37,0)</f>
        <v>70%e1RM x AMRAP x 1 set. 63% e1RM x 12 x 3 sets</v>
      </c>
      <c r="T42" s="250"/>
      <c r="U42" s="242"/>
      <c r="V42" s="254" t="s">
        <v>2308</v>
      </c>
      <c r="W42" s="252" t="str">
        <f>OFFSET('PROGRAMMING SKELETON'!J318,B38-37,0)</f>
        <v>DB Flat Bench Press or Feet Up Bench</v>
      </c>
      <c r="X42" s="249"/>
      <c r="Y42" s="252" t="str">
        <f>OFFSET('PROGRAMMING SKELETON'!I93,B38-37,0)</f>
        <v>• MYO-REPS
• Activation set of ~14-16 Reps @ RPE 8  
• Back off sets of 3-5 reps every 20 seconds*</v>
      </c>
      <c r="Z42" s="250"/>
      <c r="AA42" s="245"/>
      <c r="AB42" s="254" t="s">
        <v>2309</v>
      </c>
      <c r="AC42" s="252" t="str">
        <f>OFFSET('PROGRAMMING SKELETON'!L39,B38-37,0)</f>
        <v>8 min ab work AMRAP 2x/wk</v>
      </c>
      <c r="AD42" s="253"/>
      <c r="AE42" s="253"/>
      <c r="AF42" s="250"/>
    </row>
    <row r="43" ht="84.75" customHeight="1">
      <c r="B43" s="237"/>
      <c r="C43" s="1"/>
      <c r="D43" s="255" t="s">
        <v>2310</v>
      </c>
      <c r="E43" s="256"/>
      <c r="F43" s="257"/>
      <c r="G43" s="257"/>
      <c r="H43" s="258"/>
      <c r="I43" s="242"/>
      <c r="J43" s="259" t="s">
        <v>2310</v>
      </c>
      <c r="K43" s="260"/>
      <c r="N43" s="261"/>
      <c r="O43" s="242"/>
      <c r="P43" s="259" t="s">
        <v>2310</v>
      </c>
      <c r="Q43" s="260"/>
      <c r="T43" s="261"/>
      <c r="U43" s="242"/>
      <c r="V43" s="259" t="s">
        <v>2310</v>
      </c>
      <c r="W43" s="260"/>
      <c r="Z43" s="261"/>
      <c r="AA43" s="245"/>
      <c r="AB43" s="262" t="s">
        <v>2311</v>
      </c>
      <c r="AC43" s="263" t="str">
        <f>OFFSET('PROGRAMMING SKELETON'!M39,B38-37,0)</f>
        <v>3 sets of 12-15 reps @ RPE 8-9, triceps press downs or similar 2x/wk
3 sets of 12-15 reps @ RPE 8-9, biceps curls or similar 2x/wk</v>
      </c>
      <c r="AD43" s="264"/>
      <c r="AE43" s="264"/>
      <c r="AF43" s="265"/>
    </row>
    <row r="44" ht="84.75" customHeight="1">
      <c r="B44" s="237"/>
      <c r="C44" s="1"/>
      <c r="D44" s="266" t="s">
        <v>2312</v>
      </c>
      <c r="E44" s="267" t="str">
        <f>OFFSET('PROGRAMMING SKELETON'!M154,B38-37,0)</f>
        <v>GPP or None</v>
      </c>
      <c r="H44" s="261"/>
      <c r="I44" s="242"/>
      <c r="J44" s="268" t="s">
        <v>2313</v>
      </c>
      <c r="K44" s="269" t="str">
        <f>OFFSET('PROGRAMMING SKELETON'!M210,B38-38,0)</f>
        <v>GPP or None</v>
      </c>
      <c r="N44" s="261"/>
      <c r="O44" s="242"/>
      <c r="P44" s="268" t="s">
        <v>2314</v>
      </c>
      <c r="Q44" s="269" t="str">
        <f>OFFSET('PROGRAMMING SKELETON'!M265,B38-38,0)</f>
        <v>GPP or None</v>
      </c>
      <c r="T44" s="261"/>
      <c r="U44" s="242"/>
      <c r="V44" s="268" t="s">
        <v>2315</v>
      </c>
      <c r="W44" s="269" t="str">
        <f>OFFSET('PROGRAMMING SKELETON'!M319,B38-38,0)</f>
        <v>GPP or None</v>
      </c>
      <c r="Z44" s="261"/>
      <c r="AA44" s="245"/>
      <c r="AB44" s="245"/>
      <c r="AC44" s="245"/>
      <c r="AD44" s="245"/>
      <c r="AE44" s="245"/>
      <c r="AF44" s="245"/>
    </row>
    <row r="45" ht="84.75" customHeight="1">
      <c r="B45" s="270"/>
      <c r="C45" s="1"/>
      <c r="D45" s="271" t="s">
        <v>2310</v>
      </c>
      <c r="E45" s="272" t="str">
        <f>OFFSET('PROGRAMMING SKELETON'!N154,B38-37,0)</f>
        <v>GPP or None</v>
      </c>
      <c r="F45" s="273"/>
      <c r="G45" s="273"/>
      <c r="H45" s="274"/>
      <c r="I45" s="242"/>
      <c r="J45" s="275" t="s">
        <v>2306</v>
      </c>
      <c r="K45" s="276" t="str">
        <f>OFFSET('PROGRAMMING SKELETON'!N210,B38-38,0)</f>
        <v>GPP or None</v>
      </c>
      <c r="L45" s="273"/>
      <c r="M45" s="273"/>
      <c r="N45" s="274"/>
      <c r="O45" s="242"/>
      <c r="P45" s="275" t="s">
        <v>2306</v>
      </c>
      <c r="Q45" s="276" t="str">
        <f>OFFSET('PROGRAMMING SKELETON'!N265,B38-38,0)</f>
        <v>GPP or None</v>
      </c>
      <c r="R45" s="273"/>
      <c r="S45" s="273"/>
      <c r="T45" s="274"/>
      <c r="U45" s="242"/>
      <c r="V45" s="275" t="s">
        <v>2306</v>
      </c>
      <c r="W45" s="276" t="str">
        <f>OFFSET('PROGRAMMING SKELETON'!N319,B38-38,0)</f>
        <v>GPP or None</v>
      </c>
      <c r="X45" s="273"/>
      <c r="Y45" s="273"/>
      <c r="Z45" s="274"/>
      <c r="AA45" s="245"/>
      <c r="AB45" s="245"/>
      <c r="AC45" s="245"/>
      <c r="AD45" s="245"/>
      <c r="AE45" s="245"/>
      <c r="AF45" s="245"/>
    </row>
    <row r="46" ht="19.5"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row>
    <row r="47" ht="84.75" customHeight="1">
      <c r="B47" s="232">
        <v>6.0</v>
      </c>
      <c r="C47" s="1"/>
      <c r="D47" s="233" t="s">
        <v>1235</v>
      </c>
      <c r="E47" s="22"/>
      <c r="F47" s="22"/>
      <c r="G47" s="22"/>
      <c r="H47" s="23"/>
      <c r="I47" s="49"/>
      <c r="J47" s="233" t="s">
        <v>1236</v>
      </c>
      <c r="K47" s="22"/>
      <c r="L47" s="22"/>
      <c r="M47" s="22"/>
      <c r="N47" s="23"/>
      <c r="O47" s="49"/>
      <c r="P47" s="233" t="s">
        <v>1237</v>
      </c>
      <c r="Q47" s="22"/>
      <c r="R47" s="22"/>
      <c r="S47" s="22"/>
      <c r="T47" s="23"/>
      <c r="U47" s="49"/>
      <c r="V47" s="233" t="s">
        <v>1238</v>
      </c>
      <c r="W47" s="22"/>
      <c r="X47" s="22"/>
      <c r="Y47" s="22"/>
      <c r="Z47" s="23"/>
      <c r="AA47" s="117"/>
      <c r="AB47" s="234" t="s">
        <v>2303</v>
      </c>
      <c r="AC47" s="235"/>
      <c r="AD47" s="235"/>
      <c r="AE47" s="235"/>
      <c r="AF47" s="236"/>
    </row>
    <row r="48" ht="9.75" customHeight="1">
      <c r="B48" s="237"/>
      <c r="C48" s="1"/>
      <c r="D48" s="117"/>
      <c r="E48" s="117"/>
      <c r="F48" s="117"/>
      <c r="G48" s="117"/>
      <c r="H48" s="117"/>
      <c r="I48" s="49"/>
      <c r="J48" s="117"/>
      <c r="K48" s="117"/>
      <c r="L48" s="117"/>
      <c r="M48" s="117"/>
      <c r="N48" s="117"/>
      <c r="O48" s="49"/>
      <c r="P48" s="117"/>
      <c r="Q48" s="117"/>
      <c r="R48" s="117"/>
      <c r="S48" s="117"/>
      <c r="T48" s="117"/>
      <c r="U48" s="117"/>
      <c r="V48" s="117"/>
      <c r="W48" s="117"/>
      <c r="X48" s="117"/>
      <c r="Y48" s="117"/>
      <c r="Z48" s="117"/>
      <c r="AA48" s="117"/>
      <c r="AB48" s="117"/>
      <c r="AC48" s="117"/>
      <c r="AD48" s="117"/>
      <c r="AE48" s="117"/>
      <c r="AF48" s="117"/>
    </row>
    <row r="49" ht="84.75" customHeight="1">
      <c r="B49" s="237"/>
      <c r="C49" s="1"/>
      <c r="D49" s="238" t="s">
        <v>2304</v>
      </c>
      <c r="E49" s="239" t="str">
        <f>OFFSET('PROGRAMMING SKELETON'!D163,B47-46,0)</f>
        <v>Squat w/ belt</v>
      </c>
      <c r="F49" s="240"/>
      <c r="G49" s="239" t="str">
        <f>OFFSET('PROGRAMMING SKELETON'!D48,B47-46,0)</f>
        <v>• 1 Reps @ 8 RPE (90-93%)
• 5 Reps @ 9 RPE (84%) x 1 set</v>
      </c>
      <c r="H49" s="241"/>
      <c r="I49" s="242"/>
      <c r="J49" s="243" t="s">
        <v>2304</v>
      </c>
      <c r="K49" s="244" t="str">
        <f>OFFSET('PROGRAMMING SKELETON'!D218,B47-46,0)</f>
        <v>Competition Style Bench Press (1ct pause)</v>
      </c>
      <c r="L49" s="240"/>
      <c r="M49" s="244" t="str">
        <f>OFFSET('PROGRAMMING SKELETON'!G48,B47-46,0)</f>
        <v>• 1 Reps @ 8 RPE (90-93%)
• 4 Reps @ 9 RPE (86%) x 1 set</v>
      </c>
      <c r="N49" s="241"/>
      <c r="O49" s="242"/>
      <c r="P49" s="243" t="s">
        <v>2304</v>
      </c>
      <c r="Q49" s="244" t="str">
        <f>OFFSET('PROGRAMMING SKELETON'!D273,B47-46,0)</f>
        <v>Deadlift with belt</v>
      </c>
      <c r="R49" s="240"/>
      <c r="S49" s="244" t="str">
        <f>OFFSET('PROGRAMMING SKELETON'!D102,B47-46,0)</f>
        <v>• 1 Reps @ 8 RPE (90-93%)
• 5 Reps @ 9 RPE (84%) x 1 set</v>
      </c>
      <c r="T49" s="241"/>
      <c r="U49" s="242"/>
      <c r="V49" s="243" t="s">
        <v>2304</v>
      </c>
      <c r="W49" s="244" t="str">
        <f>OFFSET('PROGRAMMING SKELETON'!D327,B47-46,0)</f>
        <v>Press with belt</v>
      </c>
      <c r="X49" s="240"/>
      <c r="Y49" s="244" t="str">
        <f>OFFSET('PROGRAMMING SKELETON'!G102,B47-46,0)</f>
        <v>• 1 Reps @ 8 RPE (90-93%)
• 4 Reps @ 9 RPE (86%) x 1 set</v>
      </c>
      <c r="Z49" s="241"/>
      <c r="AA49" s="245"/>
      <c r="AB49" s="243" t="s">
        <v>2305</v>
      </c>
      <c r="AC49" s="244" t="str">
        <f>OFFSET('PROGRAMMING SKELETON'!J48,B47-46,0)</f>
        <v>30 min steady state @ RPE 6 1x/wk
22 minutes HIIT (20s sprint @ 10, 100s rest) 1x/wk</v>
      </c>
      <c r="AD49" s="246"/>
      <c r="AE49" s="246"/>
      <c r="AF49" s="241"/>
    </row>
    <row r="50" ht="84.75" customHeight="1">
      <c r="B50" s="237"/>
      <c r="C50" s="1"/>
      <c r="D50" s="247" t="s">
        <v>2306</v>
      </c>
      <c r="E50" s="248" t="str">
        <f>OFFSET('PROGRAMMING SKELETON'!G163,B47-46,0)</f>
        <v>Incline Bench (Touch and Go) or Wide Grip Bench</v>
      </c>
      <c r="F50" s="249"/>
      <c r="G50" s="248" t="str">
        <f>OFFSET('PROGRAMMING SKELETON'!E48,B47-46,0)</f>
        <v>• 8 Reps @ 7 RPE (71%)
• 8 Reps @ 8 RPE (74%)
• 8 Reps @ 9 RPE (76%) x 1 Set</v>
      </c>
      <c r="H50" s="250"/>
      <c r="I50" s="242"/>
      <c r="J50" s="251" t="s">
        <v>2306</v>
      </c>
      <c r="K50" s="252" t="str">
        <f>OFFSET('PROGRAMMING SKELETON'!G218,B47-46,0)</f>
        <v>2 Count paused squat or 2 Count paused SSB Squat or 2 Count paused Front Squat</v>
      </c>
      <c r="L50" s="249"/>
      <c r="M50" s="252" t="str">
        <f>OFFSET('PROGRAMMING SKELETON'!H48,B47-46,0)</f>
        <v>• 8 Reps @ 7 RPE (71%)
• 8 Reps @ 8 RPE (74%)
• 8 Reps @ 9 RPE (76%) x 1 Set</v>
      </c>
      <c r="N50" s="250"/>
      <c r="O50" s="242"/>
      <c r="P50" s="251" t="s">
        <v>2306</v>
      </c>
      <c r="Q50" s="252" t="str">
        <f>OFFSET('PROGRAMMING SKELETON'!G273,B47-46,0)</f>
        <v>2 count paused bench press</v>
      </c>
      <c r="R50" s="249"/>
      <c r="S50" s="252" t="str">
        <f>OFFSET('PROGRAMMING SKELETON'!E102,B47-46,0)</f>
        <v>• 6 Reps @ RPE 7 (76%)
• 6 Reps @ RPE 8 (79%)
• 6 reps @ RPE 9 (81%)</v>
      </c>
      <c r="T50" s="250"/>
      <c r="U50" s="242"/>
      <c r="V50" s="251" t="s">
        <v>2306</v>
      </c>
      <c r="W50" s="252" t="str">
        <f>OFFSET('PROGRAMMING SKELETON'!G327,B47-46,0)</f>
        <v>Stiff Legged Deadlift</v>
      </c>
      <c r="X50" s="249"/>
      <c r="Y50" s="252" t="str">
        <f>OFFSET('PROGRAMMING SKELETON'!H102,B47-46,0)</f>
        <v>• 6 Reps @ RPE 7 (76%)
• 6 Reps @ RPE 8 (79%)
• 6 reps @ RPE 9 (81%)</v>
      </c>
      <c r="Z50" s="250"/>
      <c r="AA50" s="245"/>
      <c r="AB50" s="251" t="s">
        <v>2307</v>
      </c>
      <c r="AC50" s="252" t="str">
        <f>OFFSET('PROGRAMMING SKELETON'!K48,B47-46,0)</f>
        <v>9 minutes upper back work AMRAP 2x/wk</v>
      </c>
      <c r="AD50" s="253"/>
      <c r="AE50" s="253"/>
      <c r="AF50" s="250"/>
    </row>
    <row r="51" ht="84.75" customHeight="1">
      <c r="B51" s="237"/>
      <c r="C51" s="1"/>
      <c r="D51" s="247" t="s">
        <v>2308</v>
      </c>
      <c r="E51" s="248" t="str">
        <f>OFFSET('PROGRAMMING SKELETON'!J163,B47-46,0)</f>
        <v>Leg Press or Belt Squat or Hatfield Squat or Bulgarian Split Squats or Step-Ups (knee level) </v>
      </c>
      <c r="F51" s="249"/>
      <c r="G51" s="248" t="str">
        <f>OFFSET('PROGRAMMING SKELETON'!F48,B47-46,0)</f>
        <v>•10 reps @ RPE 7 (65%)
•10 reps @ RPE 8 (68%)
•10 reps @ RPE 9 (71%)</v>
      </c>
      <c r="H51" s="250"/>
      <c r="I51" s="242"/>
      <c r="J51" s="254" t="s">
        <v>2308</v>
      </c>
      <c r="K51" s="252" t="str">
        <f>OFFSET('PROGRAMMING SKELETON'!J218,B47-46,0)</f>
        <v>Press, no belt- strict</v>
      </c>
      <c r="L51" s="249"/>
      <c r="M51" s="252" t="str">
        <f>OFFSET('PROGRAMMING SKELETON'!I48,B47-46,0)</f>
        <v>70%e1RM x AMRAP x 1 set. 63% e1RM x 12 x 2 sets</v>
      </c>
      <c r="N51" s="250"/>
      <c r="O51" s="242"/>
      <c r="P51" s="254" t="s">
        <v>2308</v>
      </c>
      <c r="Q51" s="252" t="str">
        <f>OFFSET('PROGRAMMING SKELETON'!J273,B47-46,0)</f>
        <v>Lever Row</v>
      </c>
      <c r="R51" s="249"/>
      <c r="S51" s="252" t="str">
        <f>OFFSET('PROGRAMMING SKELETON'!F102,B47-46,0)</f>
        <v>• 10 Reps @ RPE 7
• 10 reps @ RPE 8
• 10 reps @ RPE 9. No back off sets</v>
      </c>
      <c r="T51" s="250"/>
      <c r="U51" s="242"/>
      <c r="V51" s="254" t="s">
        <v>2308</v>
      </c>
      <c r="W51" s="252" t="str">
        <f>OFFSET('PROGRAMMING SKELETON'!J327,B47-46,0)</f>
        <v>DB Incline Bench Press or Close Grip Bench</v>
      </c>
      <c r="X51" s="249"/>
      <c r="Y51" s="252" t="str">
        <f>OFFSET('PROGRAMMING SKELETON'!I102,B47-46,0)</f>
        <v>70%e1RM x AMRAP x 1 set. 63% e1RM x 12 x 2 sets</v>
      </c>
      <c r="Z51" s="250"/>
      <c r="AA51" s="245"/>
      <c r="AB51" s="254" t="s">
        <v>2309</v>
      </c>
      <c r="AC51" s="252" t="str">
        <f>OFFSET('PROGRAMMING SKELETON'!L48,B47-46,0)</f>
        <v>9 min ab work AMRAP 2x/wk</v>
      </c>
      <c r="AD51" s="253"/>
      <c r="AE51" s="253"/>
      <c r="AF51" s="250"/>
    </row>
    <row r="52" ht="84.75" customHeight="1">
      <c r="B52" s="237"/>
      <c r="C52" s="1"/>
      <c r="D52" s="255" t="s">
        <v>2310</v>
      </c>
      <c r="E52" s="256"/>
      <c r="F52" s="257"/>
      <c r="G52" s="257"/>
      <c r="H52" s="258"/>
      <c r="I52" s="242"/>
      <c r="J52" s="259" t="s">
        <v>2310</v>
      </c>
      <c r="K52" s="260"/>
      <c r="N52" s="261"/>
      <c r="O52" s="242"/>
      <c r="P52" s="259" t="s">
        <v>2310</v>
      </c>
      <c r="Q52" s="260"/>
      <c r="T52" s="261"/>
      <c r="U52" s="242"/>
      <c r="V52" s="259" t="s">
        <v>2310</v>
      </c>
      <c r="W52" s="260"/>
      <c r="Z52" s="261"/>
      <c r="AA52" s="245"/>
      <c r="AB52" s="262" t="s">
        <v>2311</v>
      </c>
      <c r="AC52" s="263" t="str">
        <f>OFFSET('PROGRAMMING SKELETON'!M48,B47-46,0)</f>
        <v>2 sets of 12-15 reps @ RPE 8-9, triceps press downs or similar SUPERSETTED WITH
2 sets of 12-15 reps @ RPE 8-9, biceps curls or similar 2x/wk</v>
      </c>
      <c r="AD52" s="264"/>
      <c r="AE52" s="264"/>
      <c r="AF52" s="265"/>
    </row>
    <row r="53" ht="84.75" customHeight="1">
      <c r="B53" s="237"/>
      <c r="C53" s="1"/>
      <c r="D53" s="266" t="s">
        <v>2312</v>
      </c>
      <c r="E53" s="267" t="str">
        <f>OFFSET('PROGRAMMING SKELETON'!M163,B47-46,0)</f>
        <v>GPP or None</v>
      </c>
      <c r="H53" s="261"/>
      <c r="I53" s="242"/>
      <c r="J53" s="268" t="s">
        <v>2313</v>
      </c>
      <c r="K53" s="269" t="str">
        <f>OFFSET('PROGRAMMING SKELETON'!M219,B47-47,0)</f>
        <v>GPP or None</v>
      </c>
      <c r="N53" s="261"/>
      <c r="O53" s="242"/>
      <c r="P53" s="268" t="s">
        <v>2314</v>
      </c>
      <c r="Q53" s="269" t="str">
        <f>OFFSET('PROGRAMMING SKELETON'!M274,B47-47,0)</f>
        <v>GPP or None</v>
      </c>
      <c r="T53" s="261"/>
      <c r="U53" s="242"/>
      <c r="V53" s="268" t="s">
        <v>2315</v>
      </c>
      <c r="W53" s="269" t="str">
        <f>OFFSET('PROGRAMMING SKELETON'!M328,B47-47,0)</f>
        <v>GPP or None</v>
      </c>
      <c r="Z53" s="261"/>
      <c r="AA53" s="245"/>
      <c r="AB53" s="245"/>
      <c r="AC53" s="245"/>
      <c r="AD53" s="245"/>
      <c r="AE53" s="245"/>
      <c r="AF53" s="245"/>
    </row>
    <row r="54" ht="84.75" customHeight="1">
      <c r="B54" s="270"/>
      <c r="C54" s="1"/>
      <c r="D54" s="271" t="s">
        <v>2310</v>
      </c>
      <c r="E54" s="272" t="str">
        <f>OFFSET('PROGRAMMING SKELETON'!N163,B47-46,0)</f>
        <v>GPP or None</v>
      </c>
      <c r="F54" s="273"/>
      <c r="G54" s="273"/>
      <c r="H54" s="274"/>
      <c r="I54" s="242"/>
      <c r="J54" s="275" t="s">
        <v>2306</v>
      </c>
      <c r="K54" s="276" t="str">
        <f>OFFSET('PROGRAMMING SKELETON'!N219,B47-47,0)</f>
        <v>GPP or None</v>
      </c>
      <c r="L54" s="273"/>
      <c r="M54" s="273"/>
      <c r="N54" s="274"/>
      <c r="O54" s="242"/>
      <c r="P54" s="275" t="s">
        <v>2306</v>
      </c>
      <c r="Q54" s="276" t="str">
        <f>OFFSET('PROGRAMMING SKELETON'!N274,B47-47,0)</f>
        <v>GPP or None</v>
      </c>
      <c r="R54" s="273"/>
      <c r="S54" s="273"/>
      <c r="T54" s="274"/>
      <c r="U54" s="242"/>
      <c r="V54" s="275" t="s">
        <v>2306</v>
      </c>
      <c r="W54" s="276" t="str">
        <f>OFFSET('PROGRAMMING SKELETON'!N328,B47-47,0)</f>
        <v>GPP or None</v>
      </c>
      <c r="X54" s="273"/>
      <c r="Y54" s="273"/>
      <c r="Z54" s="274"/>
      <c r="AA54" s="245"/>
      <c r="AB54" s="245"/>
      <c r="AC54" s="245"/>
      <c r="AD54" s="245"/>
      <c r="AE54" s="245"/>
      <c r="AF54" s="245"/>
    </row>
    <row r="55" ht="15.75" customHeight="1"/>
    <row r="56" ht="84.75" customHeight="1">
      <c r="B56" s="232">
        <v>7.0</v>
      </c>
      <c r="C56" s="1"/>
      <c r="D56" s="233" t="s">
        <v>1235</v>
      </c>
      <c r="E56" s="22"/>
      <c r="F56" s="22"/>
      <c r="G56" s="22"/>
      <c r="H56" s="23"/>
      <c r="I56" s="49"/>
      <c r="J56" s="233" t="s">
        <v>1236</v>
      </c>
      <c r="K56" s="22"/>
      <c r="L56" s="22"/>
      <c r="M56" s="22"/>
      <c r="N56" s="23"/>
      <c r="O56" s="49"/>
      <c r="P56" s="233" t="s">
        <v>1237</v>
      </c>
      <c r="Q56" s="22"/>
      <c r="R56" s="22"/>
      <c r="S56" s="22"/>
      <c r="T56" s="23"/>
      <c r="U56" s="49"/>
      <c r="V56" s="233" t="s">
        <v>1238</v>
      </c>
      <c r="W56" s="22"/>
      <c r="X56" s="22"/>
      <c r="Y56" s="22"/>
      <c r="Z56" s="23"/>
      <c r="AA56" s="117"/>
      <c r="AB56" s="234" t="s">
        <v>2303</v>
      </c>
      <c r="AC56" s="235"/>
      <c r="AD56" s="235"/>
      <c r="AE56" s="235"/>
      <c r="AF56" s="236"/>
    </row>
    <row r="57" ht="9.75" customHeight="1">
      <c r="B57" s="237"/>
      <c r="C57" s="1"/>
      <c r="D57" s="117"/>
      <c r="E57" s="117"/>
      <c r="F57" s="117"/>
      <c r="G57" s="117"/>
      <c r="H57" s="117"/>
      <c r="I57" s="49"/>
      <c r="J57" s="117"/>
      <c r="K57" s="117"/>
      <c r="L57" s="117"/>
      <c r="M57" s="117"/>
      <c r="N57" s="117"/>
      <c r="O57" s="49"/>
      <c r="P57" s="117"/>
      <c r="Q57" s="117"/>
      <c r="R57" s="117"/>
      <c r="S57" s="117"/>
      <c r="T57" s="117"/>
      <c r="U57" s="117"/>
      <c r="V57" s="117"/>
      <c r="W57" s="117"/>
      <c r="X57" s="117"/>
      <c r="Y57" s="117"/>
      <c r="Z57" s="117"/>
      <c r="AA57" s="117"/>
      <c r="AB57" s="117"/>
      <c r="AC57" s="117"/>
      <c r="AD57" s="117"/>
      <c r="AE57" s="117"/>
      <c r="AF57" s="117"/>
    </row>
    <row r="58" ht="84.75" customHeight="1">
      <c r="B58" s="237"/>
      <c r="C58" s="1"/>
      <c r="D58" s="238" t="s">
        <v>2304</v>
      </c>
      <c r="E58" s="239" t="str">
        <f>OFFSET('PROGRAMMING SKELETON'!D172,B56-55,0)</f>
        <v>Squat w/ belt</v>
      </c>
      <c r="F58" s="240"/>
      <c r="G58" s="239" t="str">
        <f>OFFSET('PROGRAMMING SKELETON'!D57,B56-55,0)</f>
        <v>• 1 Reps @ 8 RPE (90-93%)
• 5 Reps @ 9 RPE (84%) x 1 set
• -8% from 5 reps @ RPE 9 x 5 reps until @ 9 again (cap at 2 sets)</v>
      </c>
      <c r="H58" s="241"/>
      <c r="I58" s="242"/>
      <c r="J58" s="243" t="s">
        <v>2304</v>
      </c>
      <c r="K58" s="244" t="str">
        <f>OFFSET('PROGRAMMING SKELETON'!D227,B56-55,0)</f>
        <v>Competition Style Bench Press (1ct pause)</v>
      </c>
      <c r="L58" s="240"/>
      <c r="M58" s="244" t="str">
        <f>OFFSET('PROGRAMMING SKELETON'!G57,B56-55,0)</f>
        <v>• 1 Reps @ 8 RPE (90-93%)
• 4 Reps @ 9 RPE (86%) x 1 set
• -5% from 4 reps @ RPE 9 x 4 reps until @ RPE 9 again (cap at 2 sets of 4)</v>
      </c>
      <c r="N58" s="241"/>
      <c r="O58" s="242"/>
      <c r="P58" s="243" t="s">
        <v>2304</v>
      </c>
      <c r="Q58" s="244" t="str">
        <f>OFFSET('PROGRAMMING SKELETON'!D282,B56-55,0)</f>
        <v>Deadlift with belt</v>
      </c>
      <c r="R58" s="240"/>
      <c r="S58" s="244" t="str">
        <f>OFFSET('PROGRAMMING SKELETON'!D111,B56-55,0)</f>
        <v>• 1 Reps @ 8 RPE (90-93%)
• 5 Reps @ 9 RPE (84%) x 1 set
• -8% from 5 reps @ RPE 9 x 5 reps until @ 9 again (cap at 2 sets)</v>
      </c>
      <c r="T58" s="241"/>
      <c r="U58" s="242"/>
      <c r="V58" s="243" t="s">
        <v>2304</v>
      </c>
      <c r="W58" s="244" t="str">
        <f>OFFSET('PROGRAMMING SKELETON'!D336,B56-55,0)</f>
        <v>Press with belt</v>
      </c>
      <c r="X58" s="240"/>
      <c r="Y58" s="244" t="str">
        <f>OFFSET('PROGRAMMING SKELETON'!G111,B56-55,0)</f>
        <v>• 1 Reps @ 8 RPE (90-93%)
• 4 Reps @ 9 RPE (86%) x 1 set
• -5% from 4 reps @ RPE 9 x 4 reps until @ RPE 9 again (cap at 2 sets of 4)</v>
      </c>
      <c r="Z58" s="241"/>
      <c r="AA58" s="245"/>
      <c r="AB58" s="243" t="s">
        <v>2305</v>
      </c>
      <c r="AC58" s="244" t="str">
        <f>OFFSET('PROGRAMMING SKELETON'!J57,B56-55,0)</f>
        <v>30 min steady state @ RPE 6 1x/wk
22 minutes HIIT (20s sprint @ 10, 100s rest) 1x/wk</v>
      </c>
      <c r="AD58" s="246"/>
      <c r="AE58" s="246"/>
      <c r="AF58" s="241"/>
    </row>
    <row r="59" ht="84.75" customHeight="1">
      <c r="B59" s="237"/>
      <c r="C59" s="1"/>
      <c r="D59" s="247" t="s">
        <v>2306</v>
      </c>
      <c r="E59" s="248" t="str">
        <f>OFFSET('PROGRAMMING SKELETON'!G172,B56-55,0)</f>
        <v>Incline Bench (Touch and Go) or Wide Grip Bench</v>
      </c>
      <c r="F59" s="249"/>
      <c r="G59" s="248" t="str">
        <f>OFFSET('PROGRAMMING SKELETON'!E57,B56-55,0)</f>
        <v>• 8 Reps @ 7 RPE (71%)
• 8 Reps @ 8 RPE (74%)
• 8 Reps @ 9 RPE (76%) x 1 Set
• -5% from 8 reps @ RPE 9 x 8 reps until @ RPE 9 again (cap at 2 sets of 8)</v>
      </c>
      <c r="H59" s="250"/>
      <c r="I59" s="242"/>
      <c r="J59" s="251" t="s">
        <v>2306</v>
      </c>
      <c r="K59" s="252" t="str">
        <f>OFFSET('PROGRAMMING SKELETON'!G227,B56-55,0)</f>
        <v>2 Count paused squat or 2 Count paused SSB Squat or 2 Count paused Front Squat</v>
      </c>
      <c r="L59" s="249"/>
      <c r="M59" s="252" t="str">
        <f>OFFSET('PROGRAMMING SKELETON'!H57,B56-55,0)</f>
        <v>• 8 Reps @ 7 RPE (71%)
• 8 Reps @ 8 RPE (74%)
• 8 Reps @ 9 RPE (76%) x 1 Set
• -5% from 8 reps @ RPE 9 x 8 reps until @ RPE 9 again (cap at 1 set of 8)</v>
      </c>
      <c r="N59" s="250"/>
      <c r="O59" s="242"/>
      <c r="P59" s="251" t="s">
        <v>2306</v>
      </c>
      <c r="Q59" s="252" t="str">
        <f>OFFSET('PROGRAMMING SKELETON'!G282,B56-55,0)</f>
        <v>2 count paused bench press</v>
      </c>
      <c r="R59" s="249"/>
      <c r="S59" s="252" t="str">
        <f>OFFSET('PROGRAMMING SKELETON'!E111,B56-55,0)</f>
        <v>• 6 Reps @ RPE 7 (76%)
• 6 Reps @ RPE 8 (79%)
• 6 Reps @ 9 RPE (81%) x 1 set
• -5% from 6 reps @ RPE 9 x 6 reps until @ 9 again (cap at 2 sets)</v>
      </c>
      <c r="T59" s="250"/>
      <c r="U59" s="242"/>
      <c r="V59" s="251" t="s">
        <v>2306</v>
      </c>
      <c r="W59" s="252" t="str">
        <f>OFFSET('PROGRAMMING SKELETON'!G336,B56-55,0)</f>
        <v>Stiff Legged Deadlift</v>
      </c>
      <c r="X59" s="249"/>
      <c r="Y59" s="252" t="str">
        <f>OFFSET('PROGRAMMING SKELETON'!H111,B56-55,0)</f>
        <v>• 6 Reps @ RPE 6 (73%)
•6 Reps @ RPE 7 (76%)
• 6 Reps @ RPE 8 (79%). Repeat 6 @ 8 x 2 sets of 6</v>
      </c>
      <c r="Z59" s="250"/>
      <c r="AA59" s="245"/>
      <c r="AB59" s="251" t="s">
        <v>2307</v>
      </c>
      <c r="AC59" s="252" t="str">
        <f>OFFSET('PROGRAMMING SKELETON'!K57,B56-55,0)</f>
        <v>9 minutes upper back work AMRAP 2x/wk</v>
      </c>
      <c r="AD59" s="253"/>
      <c r="AE59" s="253"/>
      <c r="AF59" s="250"/>
    </row>
    <row r="60" ht="84.75" customHeight="1">
      <c r="B60" s="237"/>
      <c r="C60" s="1"/>
      <c r="D60" s="247" t="s">
        <v>2308</v>
      </c>
      <c r="E60" s="248" t="str">
        <f>OFFSET('PROGRAMMING SKELETON'!J172,B56-55,0)</f>
        <v>Leg Press or Belt Squat or Hatfield Squat or Bulgarian Split Squats or Step-Ups (knee level) </v>
      </c>
      <c r="F60" s="249"/>
      <c r="G60" s="248" t="str">
        <f>OFFSET('PROGRAMMING SKELETON'!F57,B56-55,0)</f>
        <v>• 10 reps @ RPE 7 (63%)
• 10 reps @ RPE 7 (65%)
•10 reps @ RPE 8 (68%)
•Repeat 10 reps @ RPE 8 x 1 set</v>
      </c>
      <c r="H60" s="250"/>
      <c r="I60" s="242"/>
      <c r="J60" s="254" t="s">
        <v>2308</v>
      </c>
      <c r="K60" s="252" t="str">
        <f>OFFSET('PROGRAMMING SKELETON'!J227,B56-55,0)</f>
        <v>Press, no belt- strict</v>
      </c>
      <c r="L60" s="249"/>
      <c r="M60" s="252" t="str">
        <f>OFFSET('PROGRAMMING SKELETON'!I57,B56-55,0)</f>
        <v>70%e1RM x AMRAP x 1 set. 63% e1RM x 12 x 3 sets</v>
      </c>
      <c r="N60" s="250"/>
      <c r="O60" s="242"/>
      <c r="P60" s="254" t="s">
        <v>2308</v>
      </c>
      <c r="Q60" s="252" t="str">
        <f>OFFSET('PROGRAMMING SKELETON'!J282,B56-55,0)</f>
        <v>Lever Row</v>
      </c>
      <c r="R60" s="249"/>
      <c r="S60" s="252" t="str">
        <f>OFFSET('PROGRAMMING SKELETON'!F111,B56-55,0)</f>
        <v>• 10 Reps @ RPE 7
• 10 reps @ RPE 8
• Repeat 10 reps @ RPE 8 x 1 set</v>
      </c>
      <c r="T60" s="250"/>
      <c r="U60" s="242"/>
      <c r="V60" s="254" t="s">
        <v>2308</v>
      </c>
      <c r="W60" s="252" t="str">
        <f>OFFSET('PROGRAMMING SKELETON'!J336,B56-55,0)</f>
        <v>DB Incline Bench Press or Close Grip Bench</v>
      </c>
      <c r="X60" s="249"/>
      <c r="Y60" s="252" t="str">
        <f>OFFSET('PROGRAMMING SKELETON'!I111,B56-55,0)</f>
        <v>70%e1RM x AMRAP x 1 set. 63% e1RM x 12 x 3 sets</v>
      </c>
      <c r="Z60" s="250"/>
      <c r="AA60" s="245"/>
      <c r="AB60" s="254" t="s">
        <v>2309</v>
      </c>
      <c r="AC60" s="252" t="str">
        <f>OFFSET('PROGRAMMING SKELETON'!L57,B56-55,0)</f>
        <v>9 min ab work AMRAP 2x/wk</v>
      </c>
      <c r="AD60" s="253"/>
      <c r="AE60" s="253"/>
      <c r="AF60" s="250"/>
    </row>
    <row r="61" ht="84.75" customHeight="1">
      <c r="B61" s="237"/>
      <c r="C61" s="1"/>
      <c r="D61" s="255" t="s">
        <v>2310</v>
      </c>
      <c r="E61" s="256"/>
      <c r="F61" s="257"/>
      <c r="G61" s="257"/>
      <c r="H61" s="258"/>
      <c r="I61" s="242"/>
      <c r="J61" s="259" t="s">
        <v>2310</v>
      </c>
      <c r="K61" s="260"/>
      <c r="N61" s="261"/>
      <c r="O61" s="242"/>
      <c r="P61" s="259" t="s">
        <v>2310</v>
      </c>
      <c r="Q61" s="260"/>
      <c r="T61" s="261"/>
      <c r="U61" s="242"/>
      <c r="V61" s="259" t="s">
        <v>2310</v>
      </c>
      <c r="W61" s="260"/>
      <c r="Z61" s="261"/>
      <c r="AA61" s="245"/>
      <c r="AB61" s="262" t="s">
        <v>2311</v>
      </c>
      <c r="AC61" s="263" t="str">
        <f>OFFSET('PROGRAMMING SKELETON'!M57,B56-55,0)</f>
        <v>2 sets of 12-15 reps @ RPE 8-9, triceps press downs or similar SUPERSETTED WITH
2 sets of 12-15 reps @ RPE 8-9, biceps curls or similar 2x/wk</v>
      </c>
      <c r="AD61" s="264"/>
      <c r="AE61" s="264"/>
      <c r="AF61" s="265"/>
    </row>
    <row r="62" ht="84.75" customHeight="1">
      <c r="B62" s="237"/>
      <c r="C62" s="1"/>
      <c r="D62" s="266" t="s">
        <v>2312</v>
      </c>
      <c r="E62" s="267" t="str">
        <f>OFFSET('PROGRAMMING SKELETON'!M172,B56-55,0)</f>
        <v>GPP or None</v>
      </c>
      <c r="H62" s="261"/>
      <c r="I62" s="242"/>
      <c r="J62" s="268" t="s">
        <v>2313</v>
      </c>
      <c r="K62" s="269" t="str">
        <f>OFFSET('PROGRAMMING SKELETON'!M174,B56-2,0)</f>
        <v>GPP or None</v>
      </c>
      <c r="N62" s="261"/>
      <c r="O62" s="242"/>
      <c r="P62" s="268" t="s">
        <v>2314</v>
      </c>
      <c r="Q62" s="269" t="str">
        <f>OFFSET('PROGRAMMING SKELETON'!M229,B56-2,0)</f>
        <v>GPP or None</v>
      </c>
      <c r="T62" s="261"/>
      <c r="U62" s="242"/>
      <c r="V62" s="268" t="s">
        <v>2315</v>
      </c>
      <c r="W62" s="269" t="str">
        <f>OFFSET('PROGRAMMING SKELETON'!M337,B56-20,0)</f>
        <v>None</v>
      </c>
      <c r="Z62" s="261"/>
      <c r="AA62" s="245"/>
      <c r="AB62" s="245"/>
      <c r="AC62" s="245"/>
      <c r="AD62" s="245"/>
      <c r="AE62" s="245"/>
      <c r="AF62" s="245"/>
    </row>
    <row r="63" ht="84.75" customHeight="1">
      <c r="B63" s="270"/>
      <c r="C63" s="1"/>
      <c r="D63" s="271" t="s">
        <v>2310</v>
      </c>
      <c r="E63" s="272" t="str">
        <f>OFFSET('PROGRAMMING SKELETON'!N172,B56-55,0)</f>
        <v>GPP or None</v>
      </c>
      <c r="F63" s="273"/>
      <c r="G63" s="273"/>
      <c r="H63" s="274"/>
      <c r="I63" s="242"/>
      <c r="J63" s="275" t="s">
        <v>2306</v>
      </c>
      <c r="K63" s="276" t="str">
        <f>OFFSET('PROGRAMMING SKELETON'!N174,B56-2,0)</f>
        <v>GPP or None</v>
      </c>
      <c r="L63" s="273"/>
      <c r="M63" s="273"/>
      <c r="N63" s="274"/>
      <c r="O63" s="242"/>
      <c r="P63" s="275" t="s">
        <v>2306</v>
      </c>
      <c r="Q63" s="276" t="str">
        <f>OFFSET('PROGRAMMING SKELETON'!N229,B56-2,0)</f>
        <v>GPP or None</v>
      </c>
      <c r="R63" s="273"/>
      <c r="S63" s="273"/>
      <c r="T63" s="274"/>
      <c r="U63" s="242"/>
      <c r="V63" s="275" t="s">
        <v>2306</v>
      </c>
      <c r="W63" s="276" t="str">
        <f>OFFSET('PROGRAMMING SKELETON'!N337,B56-20,0)</f>
        <v>None</v>
      </c>
      <c r="X63" s="273"/>
      <c r="Y63" s="273"/>
      <c r="Z63" s="274"/>
      <c r="AA63" s="245"/>
      <c r="AB63" s="245"/>
      <c r="AC63" s="245"/>
      <c r="AD63" s="245"/>
      <c r="AE63" s="245"/>
      <c r="AF63" s="245"/>
    </row>
    <row r="64" ht="19.5" customHeight="1"/>
    <row r="65" ht="84.75" customHeight="1">
      <c r="B65" s="232">
        <v>8.0</v>
      </c>
      <c r="C65" s="1"/>
      <c r="D65" s="233" t="s">
        <v>1235</v>
      </c>
      <c r="E65" s="22"/>
      <c r="F65" s="22"/>
      <c r="G65" s="22"/>
      <c r="H65" s="23"/>
      <c r="I65" s="49"/>
      <c r="J65" s="233" t="s">
        <v>1236</v>
      </c>
      <c r="K65" s="22"/>
      <c r="L65" s="22"/>
      <c r="M65" s="22"/>
      <c r="N65" s="23"/>
      <c r="O65" s="49"/>
      <c r="P65" s="233" t="s">
        <v>1237</v>
      </c>
      <c r="Q65" s="22"/>
      <c r="R65" s="22"/>
      <c r="S65" s="22"/>
      <c r="T65" s="23"/>
      <c r="U65" s="49"/>
      <c r="V65" s="233" t="s">
        <v>1238</v>
      </c>
      <c r="W65" s="22"/>
      <c r="X65" s="22"/>
      <c r="Y65" s="22"/>
      <c r="Z65" s="23"/>
      <c r="AA65" s="117"/>
      <c r="AB65" s="234" t="s">
        <v>2303</v>
      </c>
      <c r="AC65" s="235"/>
      <c r="AD65" s="235"/>
      <c r="AE65" s="235"/>
      <c r="AF65" s="236"/>
    </row>
    <row r="66" ht="9.75" customHeight="1">
      <c r="B66" s="237"/>
      <c r="C66" s="1"/>
      <c r="D66" s="117"/>
      <c r="E66" s="117"/>
      <c r="F66" s="117"/>
      <c r="G66" s="117"/>
      <c r="H66" s="117"/>
      <c r="I66" s="49"/>
      <c r="J66" s="117"/>
      <c r="K66" s="117"/>
      <c r="L66" s="117"/>
      <c r="M66" s="117"/>
      <c r="N66" s="117"/>
      <c r="O66" s="49"/>
      <c r="P66" s="117"/>
      <c r="Q66" s="117"/>
      <c r="R66" s="117"/>
      <c r="S66" s="117"/>
      <c r="T66" s="117"/>
      <c r="U66" s="117"/>
      <c r="V66" s="117"/>
      <c r="W66" s="117"/>
      <c r="X66" s="117"/>
      <c r="Y66" s="117"/>
      <c r="Z66" s="117"/>
      <c r="AA66" s="117"/>
      <c r="AB66" s="117"/>
      <c r="AC66" s="117"/>
      <c r="AD66" s="117"/>
      <c r="AE66" s="117"/>
      <c r="AF66" s="117"/>
    </row>
    <row r="67" ht="84.75" customHeight="1">
      <c r="B67" s="237"/>
      <c r="C67" s="1"/>
      <c r="D67" s="238" t="s">
        <v>2304</v>
      </c>
      <c r="E67" s="239" t="str">
        <f>OFFSET('PROGRAMMING SKELETON'!D181,B65-64,0)</f>
        <v>Squat w/ belt</v>
      </c>
      <c r="F67" s="240"/>
      <c r="G67" s="239" t="str">
        <f>OFFSET('PROGRAMMING SKELETON'!D66,B65-64,0)</f>
        <v>• 1 Reps @ 8 RPE (90-93%)
• 5 Reps @ 9 RPE (84%) x 1 set
• -8% from 5 reps @ RPE 9 x 5 reps until @ 9 again (cap at 2 sets)</v>
      </c>
      <c r="H67" s="241"/>
      <c r="I67" s="242"/>
      <c r="J67" s="243" t="s">
        <v>2304</v>
      </c>
      <c r="K67" s="244" t="str">
        <f>OFFSET('PROGRAMMING SKELETON'!D236,B65-64,0)</f>
        <v>Competition Style Bench Press (1ct pause)</v>
      </c>
      <c r="L67" s="240"/>
      <c r="M67" s="244" t="str">
        <f>OFFSET('PROGRAMMING SKELETON'!G66,B65-64,0)</f>
        <v>• 1 Reps @ 8 RPE (90-93%)
• 4 Reps @ 9 RPE (86%) x 1 set
• -5% from 4 reps @ RPE 9 x 4 reps until @ RPE 9 again (cap at 3 sets of 4)</v>
      </c>
      <c r="N67" s="241"/>
      <c r="O67" s="242"/>
      <c r="P67" s="243" t="s">
        <v>2304</v>
      </c>
      <c r="Q67" s="244" t="str">
        <f>OFFSET('PROGRAMMING SKELETON'!D291,B65-64,0)</f>
        <v>Deadlift with belt</v>
      </c>
      <c r="R67" s="240"/>
      <c r="S67" s="244" t="str">
        <f>OFFSET('PROGRAMMING SKELETON'!D120,B65-64,0)</f>
        <v>• 1 Reps @ 8 RPE (90-93%)
• 5 Reps @ 9 RPE (84%) x 1 set
• -8% from 5 reps @ RPE 9 x 5 reps until @ 9 again (cap at 2 sets)</v>
      </c>
      <c r="T67" s="241"/>
      <c r="U67" s="242"/>
      <c r="V67" s="243" t="s">
        <v>2304</v>
      </c>
      <c r="W67" s="244" t="str">
        <f>OFFSET('PROGRAMMING SKELETON'!D345,B65-64,0)</f>
        <v>Press with belt</v>
      </c>
      <c r="X67" s="240"/>
      <c r="Y67" s="244" t="str">
        <f>OFFSET('PROGRAMMING SKELETON'!G120,B65-64,0)</f>
        <v>• 1 Reps @ 8 RPE (90-93%)
• 4 Reps @ 9 RPE (86%) x 1 set
• -5% from 4 reps @ RPE 9 x 4 reps until @ RPE 9 again (cap at 3 sets of 4)</v>
      </c>
      <c r="Z67" s="241"/>
      <c r="AA67" s="245"/>
      <c r="AB67" s="243" t="s">
        <v>2305</v>
      </c>
      <c r="AC67" s="244" t="str">
        <f>OFFSET('PROGRAMMING SKELETON'!J66,B65-64,0)</f>
        <v>30 min steady state @ RPE 6 1x/wk
22 minutes HIIT (20s sprint @ 10, 100s rest) 1x/wk</v>
      </c>
      <c r="AD67" s="246"/>
      <c r="AE67" s="246"/>
      <c r="AF67" s="241"/>
    </row>
    <row r="68" ht="84.75" customHeight="1">
      <c r="B68" s="237"/>
      <c r="C68" s="1"/>
      <c r="D68" s="247" t="s">
        <v>2306</v>
      </c>
      <c r="E68" s="248" t="str">
        <f>OFFSET('PROGRAMMING SKELETON'!G181,B65-64,0)</f>
        <v>Incline Bench (Touch and Go) or Wide Grip Bench</v>
      </c>
      <c r="F68" s="249"/>
      <c r="G68" s="248" t="str">
        <f>OFFSET('PROGRAMMING SKELETON'!E66,B65-64,0)</f>
        <v>• 8 Reps @ 7 RPE (71%)
• 8 Reps @ 8 RPE (74%)
• 8 Reps @ 9 RPE (76%) x 1 Set
• -5% from 8 reps @ RPE 9 x 8 reps until @ RPE 9 again (cap at 2 sets of 8)</v>
      </c>
      <c r="H68" s="250"/>
      <c r="I68" s="242"/>
      <c r="J68" s="251" t="s">
        <v>2306</v>
      </c>
      <c r="K68" s="252" t="str">
        <f>OFFSET('PROGRAMMING SKELETON'!G236,B65-64,0)</f>
        <v>2 Count paused squat or 2 Count paused SSB Squat or 2 Count paused Front Squat</v>
      </c>
      <c r="L68" s="249"/>
      <c r="M68" s="252" t="str">
        <f>OFFSET('PROGRAMMING SKELETON'!H66,B65-64,0)</f>
        <v>• 8 Reps @ 7 RPE (71%)
• 8 Reps @ 8 RPE (74%)
• 8 Reps @ 9 RPE (76%) x 1 Set
• -5% from 8 reps @ RPE 9 x 8 reps until @ RPE 9 again (cap at 2 sets of 8)</v>
      </c>
      <c r="N68" s="250"/>
      <c r="O68" s="242"/>
      <c r="P68" s="251" t="s">
        <v>2306</v>
      </c>
      <c r="Q68" s="252" t="str">
        <f>OFFSET('PROGRAMMING SKELETON'!G291,B65-64,0)</f>
        <v>2 count paused bench press</v>
      </c>
      <c r="R68" s="249"/>
      <c r="S68" s="252" t="str">
        <f>OFFSET('PROGRAMMING SKELETON'!E120,B65-64,0)</f>
        <v>• 6 Reps @ RPE 7 (76%)
• 6 Reps @ RPE 8 (79%)
• 6 Reps @ 9 RPE (81%) x 1 set
• -5% from 6 reps @ RPE 9 x 6 reps until @ 9 again (cap at 2 sets)</v>
      </c>
      <c r="T68" s="250"/>
      <c r="U68" s="242"/>
      <c r="V68" s="251" t="s">
        <v>2306</v>
      </c>
      <c r="W68" s="252" t="str">
        <f>OFFSET('PROGRAMMING SKELETON'!G345,B65-64,0)</f>
        <v>Stiff Legged Deadlift</v>
      </c>
      <c r="X68" s="249"/>
      <c r="Y68" s="252" t="str">
        <f>OFFSET('PROGRAMMING SKELETON'!H120,B65-64,0)</f>
        <v>• 6 Reps @ RPE 6 (73%)
•6 Reps @ RPE 7 (76%)
• 6 Reps @ RPE 8 (79%). Repeat 6 @ 8 x 2 sets of 6</v>
      </c>
      <c r="Z68" s="250"/>
      <c r="AA68" s="245"/>
      <c r="AB68" s="251" t="s">
        <v>2307</v>
      </c>
      <c r="AC68" s="252" t="str">
        <f>OFFSET('PROGRAMMING SKELETON'!K66,B65-64,0)</f>
        <v>9 minutes upper back work AMRAP 2x/wk</v>
      </c>
      <c r="AD68" s="253"/>
      <c r="AE68" s="253"/>
      <c r="AF68" s="250"/>
    </row>
    <row r="69" ht="84.75" customHeight="1">
      <c r="B69" s="237"/>
      <c r="C69" s="1"/>
      <c r="D69" s="247" t="s">
        <v>2308</v>
      </c>
      <c r="E69" s="248" t="str">
        <f>OFFSET('PROGRAMMING SKELETON'!J181,B65-64,0)</f>
        <v>Leg Press or Belt Squat or Hatfield Squat or Bulgarian Split Squats or Step-Ups (knee level) </v>
      </c>
      <c r="F69" s="249"/>
      <c r="G69" s="248" t="str">
        <f>OFFSET('PROGRAMMING SKELETON'!F66,B65-64,0)</f>
        <v>• 10 reps @ RPE 7 (63%)
• 10 reps @ RPE 7 (65%)
•10 reps @ RPE 8 (68%)
•Repeat 10 reps @ RPE 8 x 1 set</v>
      </c>
      <c r="H69" s="250"/>
      <c r="I69" s="242"/>
      <c r="J69" s="254" t="s">
        <v>2308</v>
      </c>
      <c r="K69" s="252" t="str">
        <f>OFFSET('PROGRAMMING SKELETON'!J236,B65-64,0)</f>
        <v>Press, no belt- strict</v>
      </c>
      <c r="L69" s="249"/>
      <c r="M69" s="252" t="str">
        <f>OFFSET('PROGRAMMING SKELETON'!I66,B65-64,0)</f>
        <v>70%e1RM x AMRAP x 1 set. 63% e1RM x 12 x 3 sets</v>
      </c>
      <c r="N69" s="250"/>
      <c r="O69" s="242"/>
      <c r="P69" s="254" t="s">
        <v>2308</v>
      </c>
      <c r="Q69" s="252" t="str">
        <f>OFFSET('PROGRAMMING SKELETON'!J291,B65-64,0)</f>
        <v>Lever Row</v>
      </c>
      <c r="R69" s="249"/>
      <c r="S69" s="252" t="str">
        <f>OFFSET('PROGRAMMING SKELETON'!F120,B65-64,0)</f>
        <v>• 10 Reps @ RPE 7
• 10 reps @ RPE 8
• Repeat 10 reps @ RPE 8 x 2 sets</v>
      </c>
      <c r="T69" s="250"/>
      <c r="U69" s="242"/>
      <c r="V69" s="254" t="s">
        <v>2308</v>
      </c>
      <c r="W69" s="252" t="str">
        <f>OFFSET('PROGRAMMING SKELETON'!J345,B65-64,0)</f>
        <v>DB Incline Bench Press or Close Grip Bench</v>
      </c>
      <c r="X69" s="249"/>
      <c r="Y69" s="252" t="str">
        <f>OFFSET('PROGRAMMING SKELETON'!I120,B65-64,0)</f>
        <v>70%e1RM x AMRAP x 1 set. 63% e1RM x 12 x 3 sets</v>
      </c>
      <c r="Z69" s="250"/>
      <c r="AA69" s="245"/>
      <c r="AB69" s="254" t="s">
        <v>2309</v>
      </c>
      <c r="AC69" s="252" t="str">
        <f>OFFSET('PROGRAMMING SKELETON'!L66,B65-64,0)</f>
        <v>9 min ab work AMRAP 2x/wk</v>
      </c>
      <c r="AD69" s="253"/>
      <c r="AE69" s="253"/>
      <c r="AF69" s="250"/>
    </row>
    <row r="70" ht="84.75" customHeight="1">
      <c r="B70" s="237"/>
      <c r="C70" s="1"/>
      <c r="D70" s="255" t="s">
        <v>2310</v>
      </c>
      <c r="E70" s="256"/>
      <c r="F70" s="257"/>
      <c r="G70" s="257"/>
      <c r="H70" s="258"/>
      <c r="I70" s="242"/>
      <c r="J70" s="259" t="s">
        <v>2310</v>
      </c>
      <c r="K70" s="260"/>
      <c r="N70" s="261"/>
      <c r="O70" s="242"/>
      <c r="P70" s="259" t="s">
        <v>2310</v>
      </c>
      <c r="Q70" s="260"/>
      <c r="T70" s="261"/>
      <c r="U70" s="242"/>
      <c r="V70" s="259" t="s">
        <v>2310</v>
      </c>
      <c r="W70" s="260"/>
      <c r="Z70" s="261"/>
      <c r="AA70" s="245"/>
      <c r="AB70" s="262" t="s">
        <v>2311</v>
      </c>
      <c r="AC70" s="263" t="str">
        <f>OFFSET('PROGRAMMING SKELETON'!M66,B65-64,0)</f>
        <v>3 sets of 12-15 reps @ RPE 8-9, triceps press downs or similar SUPERSETTED WITH
3 sets of 12-15 reps @ RPE 8-9, biceps curls or similar 2x/wk</v>
      </c>
      <c r="AD70" s="264"/>
      <c r="AE70" s="264"/>
      <c r="AF70" s="265"/>
    </row>
    <row r="71" ht="84.75" customHeight="1">
      <c r="B71" s="237"/>
      <c r="C71" s="1"/>
      <c r="D71" s="266" t="s">
        <v>2312</v>
      </c>
      <c r="E71" s="267" t="str">
        <f>OFFSET('PROGRAMMING SKELETON'!M181,B65-64,0)</f>
        <v>GPP or None</v>
      </c>
      <c r="H71" s="261"/>
      <c r="I71" s="242"/>
      <c r="J71" s="268" t="s">
        <v>2313</v>
      </c>
      <c r="K71" s="269" t="str">
        <f>OFFSET('PROGRAMMING SKELETON'!M174,B65-2,0)</f>
        <v>GPP or None</v>
      </c>
      <c r="N71" s="261"/>
      <c r="O71" s="242"/>
      <c r="P71" s="268" t="s">
        <v>2314</v>
      </c>
      <c r="Q71" s="269" t="str">
        <f>OFFSET('PROGRAMMING SKELETON'!M229,B65-2,0)</f>
        <v>GPP or None</v>
      </c>
      <c r="T71" s="261"/>
      <c r="U71" s="242"/>
      <c r="V71" s="268" t="s">
        <v>2315</v>
      </c>
      <c r="W71" s="269" t="str">
        <f>OFFSET('PROGRAMMING SKELETON'!M283,B65-2,0)</f>
        <v>GPP or None</v>
      </c>
      <c r="Z71" s="261"/>
      <c r="AA71" s="245"/>
      <c r="AB71" s="245"/>
      <c r="AC71" s="245"/>
      <c r="AD71" s="245"/>
      <c r="AE71" s="245"/>
      <c r="AF71" s="245"/>
    </row>
    <row r="72" ht="84.75" customHeight="1">
      <c r="B72" s="270"/>
      <c r="C72" s="1"/>
      <c r="D72" s="271" t="s">
        <v>2310</v>
      </c>
      <c r="E72" s="272" t="str">
        <f>OFFSET('PROGRAMMING SKELETON'!N181,B65-64,0)</f>
        <v>GPP or None</v>
      </c>
      <c r="F72" s="273"/>
      <c r="G72" s="273"/>
      <c r="H72" s="274"/>
      <c r="I72" s="242"/>
      <c r="J72" s="275" t="s">
        <v>2306</v>
      </c>
      <c r="K72" s="276" t="str">
        <f>OFFSET('PROGRAMMING SKELETON'!N174,B65-2,0)</f>
        <v>GPP or None</v>
      </c>
      <c r="L72" s="273"/>
      <c r="M72" s="273"/>
      <c r="N72" s="274"/>
      <c r="O72" s="242"/>
      <c r="P72" s="275" t="s">
        <v>2306</v>
      </c>
      <c r="Q72" s="276" t="str">
        <f>OFFSET('PROGRAMMING SKELETON'!N229,B65-2,0)</f>
        <v>GPP or None</v>
      </c>
      <c r="R72" s="273"/>
      <c r="S72" s="273"/>
      <c r="T72" s="274"/>
      <c r="U72" s="242"/>
      <c r="V72" s="275" t="s">
        <v>2306</v>
      </c>
      <c r="W72" s="276" t="str">
        <f>OFFSET('PROGRAMMING SKELETON'!N283,B65-2,0)</f>
        <v>GPP or None</v>
      </c>
      <c r="X72" s="273"/>
      <c r="Y72" s="273"/>
      <c r="Z72" s="274"/>
      <c r="AA72" s="245"/>
      <c r="AB72" s="245"/>
      <c r="AC72" s="245"/>
      <c r="AD72" s="245"/>
      <c r="AE72" s="245"/>
      <c r="AF72" s="245"/>
    </row>
    <row r="73" ht="19.5" customHeight="1"/>
    <row r="74" ht="84.75" customHeight="1">
      <c r="B74" s="232">
        <v>9.0</v>
      </c>
      <c r="C74" s="1"/>
      <c r="D74" s="233" t="s">
        <v>1235</v>
      </c>
      <c r="E74" s="22"/>
      <c r="F74" s="22"/>
      <c r="G74" s="22"/>
      <c r="H74" s="23"/>
      <c r="I74" s="49"/>
      <c r="J74" s="233" t="s">
        <v>1236</v>
      </c>
      <c r="K74" s="22"/>
      <c r="L74" s="22"/>
      <c r="M74" s="22"/>
      <c r="N74" s="23"/>
      <c r="O74" s="49"/>
      <c r="P74" s="233" t="s">
        <v>1237</v>
      </c>
      <c r="Q74" s="22"/>
      <c r="R74" s="22"/>
      <c r="S74" s="22"/>
      <c r="T74" s="23"/>
      <c r="U74" s="49"/>
      <c r="V74" s="233" t="s">
        <v>1238</v>
      </c>
      <c r="W74" s="22"/>
      <c r="X74" s="22"/>
      <c r="Y74" s="22"/>
      <c r="Z74" s="23"/>
      <c r="AA74" s="117"/>
      <c r="AB74" s="234" t="s">
        <v>2303</v>
      </c>
      <c r="AC74" s="235"/>
      <c r="AD74" s="235"/>
      <c r="AE74" s="235"/>
      <c r="AF74" s="236"/>
    </row>
    <row r="75" ht="9.75" customHeight="1">
      <c r="B75" s="237"/>
      <c r="C75" s="1"/>
      <c r="D75" s="117"/>
      <c r="E75" s="117"/>
      <c r="F75" s="117"/>
      <c r="G75" s="117"/>
      <c r="H75" s="117"/>
      <c r="I75" s="49"/>
      <c r="J75" s="117"/>
      <c r="K75" s="117"/>
      <c r="L75" s="117"/>
      <c r="M75" s="117"/>
      <c r="N75" s="117"/>
      <c r="O75" s="49"/>
      <c r="P75" s="117"/>
      <c r="Q75" s="117"/>
      <c r="R75" s="117"/>
      <c r="S75" s="117"/>
      <c r="T75" s="117"/>
      <c r="U75" s="117"/>
      <c r="V75" s="117"/>
      <c r="W75" s="117"/>
      <c r="X75" s="117"/>
      <c r="Y75" s="117"/>
      <c r="Z75" s="117"/>
      <c r="AA75" s="117"/>
      <c r="AB75" s="117"/>
      <c r="AC75" s="117"/>
      <c r="AD75" s="117"/>
      <c r="AE75" s="117"/>
      <c r="AF75" s="117"/>
    </row>
    <row r="76" ht="84.75" customHeight="1">
      <c r="B76" s="237"/>
      <c r="C76" s="1"/>
      <c r="D76" s="238" t="s">
        <v>2304</v>
      </c>
      <c r="E76" s="239" t="str">
        <f>OFFSET('PROGRAMMING SKELETON'!D190,B74-73,0)</f>
        <v>Squat w/ belt</v>
      </c>
      <c r="F76" s="240"/>
      <c r="G76" s="239" t="str">
        <f>OFFSET('PROGRAMMING SKELETON'!D75,B74-73,0)</f>
        <v>• 1 Reps @ 8 RPE (90-93%)
• 5 Reps @ 9 RPE (84%) x 1 set
• -8% from 5 reps @ RPE 9 x 5 reps until @ 9 again (cap at 3 sets)</v>
      </c>
      <c r="H76" s="241"/>
      <c r="I76" s="242"/>
      <c r="J76" s="243" t="s">
        <v>2304</v>
      </c>
      <c r="K76" s="244" t="str">
        <f>OFFSET('PROGRAMMING SKELETON'!D245,B74-73,0)</f>
        <v>Competition Style Bench Press (1ct pause)</v>
      </c>
      <c r="L76" s="240"/>
      <c r="M76" s="244" t="str">
        <f>OFFSET('PROGRAMMING SKELETON'!G75,B74-73,0)</f>
        <v>• 1 Reps @ 8 RPE (90-93%)
• 4 Reps @ 9 RPE (86%) x 1 set
• -8% from 4 reps @ RPE 9 x 4 reps until @ RPE 9 again (cap at 3 sets of 4)</v>
      </c>
      <c r="N76" s="241"/>
      <c r="O76" s="242"/>
      <c r="P76" s="243" t="s">
        <v>2304</v>
      </c>
      <c r="Q76" s="244" t="str">
        <f>OFFSET('PROGRAMMING SKELETON'!D300,B74-73,0)</f>
        <v>Deadlift with belt</v>
      </c>
      <c r="R76" s="240"/>
      <c r="S76" s="244" t="str">
        <f>OFFSET('PROGRAMMING SKELETON'!D129,B74-73,0)</f>
        <v>• 1 Reps @ 8 RPE (90-93%)
• 5 Reps @ 9 RPE (84%) x 1 set
• -8% from 5 reps @ RPE 9 x 5 reps until @ 9 again (cap at 3 sets)</v>
      </c>
      <c r="T76" s="241"/>
      <c r="U76" s="242"/>
      <c r="V76" s="243" t="s">
        <v>2304</v>
      </c>
      <c r="W76" s="244" t="str">
        <f>OFFSET('PROGRAMMING SKELETON'!D354,B74-73,0)</f>
        <v>Press with belt</v>
      </c>
      <c r="X76" s="240"/>
      <c r="Y76" s="244" t="str">
        <f>OFFSET('PROGRAMMING SKELETON'!G129,B74-73,0)</f>
        <v>• 1 Reps @ 8 RPE (90-93%)
• 4 Reps @ 9 RPE (86%) x 1 set
• -8% from 4 reps @ RPE 9 x 4 reps until @ RPE 9 again (cap at 3 sets of 4)</v>
      </c>
      <c r="Z76" s="241"/>
      <c r="AA76" s="245"/>
      <c r="AB76" s="243" t="s">
        <v>2305</v>
      </c>
      <c r="AC76" s="244" t="str">
        <f>OFFSET('PROGRAMMING SKELETON'!J75,B74-73,0)</f>
        <v>30 min steady state @ RPE 6 1x/wk
22 minutes HIIT (20s sprint @ 10, 100s rest) 1x/wk</v>
      </c>
      <c r="AD76" s="246"/>
      <c r="AE76" s="246"/>
      <c r="AF76" s="241"/>
    </row>
    <row r="77" ht="84.75" customHeight="1">
      <c r="B77" s="237"/>
      <c r="C77" s="1"/>
      <c r="D77" s="247" t="s">
        <v>2306</v>
      </c>
      <c r="E77" s="248" t="str">
        <f>OFFSET('PROGRAMMING SKELETON'!G190,B74-73,0)</f>
        <v>Incline Bench (Touch and Go) or Wide Grip Bench</v>
      </c>
      <c r="F77" s="249"/>
      <c r="G77" s="248" t="str">
        <f>OFFSET('PROGRAMMING SKELETON'!E75,B74-73,0)</f>
        <v>• 8 Reps @ 7 RPE (71%)
• 8 Reps @ 8 RPE (74%)
• 8 Reps @ 9 RPE (76%) x 1 Set
• -8% from 8 reps @ RPE 9 x 8 reps until @ RPE 9 again (cap at 3 sets of 8)</v>
      </c>
      <c r="H77" s="250"/>
      <c r="I77" s="242"/>
      <c r="J77" s="251" t="s">
        <v>2306</v>
      </c>
      <c r="K77" s="252" t="str">
        <f>OFFSET('PROGRAMMING SKELETON'!G245,B74-73,0)</f>
        <v>2 Count paused squat or 2 Count paused SSB Squat or 2 Count paused Front Squat</v>
      </c>
      <c r="L77" s="249"/>
      <c r="M77" s="252" t="str">
        <f>OFFSET('PROGRAMMING SKELETON'!H75,B74-73,0)</f>
        <v>• 8 Reps @ 7 RPE (71%)
• 8 Reps @ 8 RPE (74%)
• 8 Reps @ 9 RPE (76%) x 1 Set
• -5% from 8 reps @ RPE 9 x 8 reps until @ RPE 9 again (cap at 2 sets of 8)</v>
      </c>
      <c r="N77" s="250"/>
      <c r="O77" s="242"/>
      <c r="P77" s="251" t="s">
        <v>2306</v>
      </c>
      <c r="Q77" s="252" t="str">
        <f>OFFSET('PROGRAMMING SKELETON'!G300,B74-73,0)</f>
        <v>2 count paused bench press</v>
      </c>
      <c r="R77" s="249"/>
      <c r="S77" s="252" t="str">
        <f>OFFSET('PROGRAMMING SKELETON'!E129,B74-73,0)</f>
        <v>• 6 Reps @ RPE 7 (76%)
• 6 Reps @ RPE 8 (79%)
• 6 Reps @ 9 RPE (81%) x 1 set
• -8% from 6 reps @ RPE 9 x 6 reps until @ 9 again (cap at 3 sets)</v>
      </c>
      <c r="T77" s="250"/>
      <c r="U77" s="242"/>
      <c r="V77" s="251" t="s">
        <v>2306</v>
      </c>
      <c r="W77" s="252" t="str">
        <f>OFFSET('PROGRAMMING SKELETON'!G354,B74-73,0)</f>
        <v>Stiff Legged Deadlift</v>
      </c>
      <c r="X77" s="249"/>
      <c r="Y77" s="252" t="str">
        <f>OFFSET('PROGRAMMING SKELETON'!H129,B74-73,0)</f>
        <v>• 6 Reps @ RPE 6 (73%)
•6 Reps @ RPE 7 (76%)
• 6 Reps @ RPE 8 (79%). Repeat 6 @ 8 x 2 sets of 6</v>
      </c>
      <c r="Z77" s="250"/>
      <c r="AA77" s="245"/>
      <c r="AB77" s="251" t="s">
        <v>2307</v>
      </c>
      <c r="AC77" s="252" t="str">
        <f>OFFSET('PROGRAMMING SKELETON'!K75,B74-73,0)</f>
        <v>10 minutes upper back work AMRAP 2x/wk</v>
      </c>
      <c r="AD77" s="253"/>
      <c r="AE77" s="253"/>
      <c r="AF77" s="250"/>
    </row>
    <row r="78" ht="84.75" customHeight="1">
      <c r="B78" s="237"/>
      <c r="C78" s="1"/>
      <c r="D78" s="247" t="s">
        <v>2308</v>
      </c>
      <c r="E78" s="248" t="str">
        <f>OFFSET('PROGRAMMING SKELETON'!J190,B74-73,0)</f>
        <v>Leg Press or Belt Squat or Hatfield Squat or Bulgarian Split Squats or Step-Ups (knee level) </v>
      </c>
      <c r="F78" s="249"/>
      <c r="G78" s="248" t="str">
        <f>OFFSET('PROGRAMMING SKELETON'!F75,B74-73,0)</f>
        <v>• 10 reps @ RPE 7 (63%)
• 10 reps @ RPE 7 (65%)
•10 reps @ RPE 8 (68%)
•Repeat 10 reps @ RPE 8 x 2 sets</v>
      </c>
      <c r="H78" s="250"/>
      <c r="I78" s="242"/>
      <c r="J78" s="254" t="s">
        <v>2308</v>
      </c>
      <c r="K78" s="252" t="str">
        <f>OFFSET('PROGRAMMING SKELETON'!J245,B74-73,0)</f>
        <v>Press, no belt- strict</v>
      </c>
      <c r="L78" s="249"/>
      <c r="M78" s="252" t="str">
        <f>OFFSET('PROGRAMMING SKELETON'!I75,B74-73,0)</f>
        <v>70%e1RM x AMRAP x 1 set. 63% e1RM x 12 x 3 sets</v>
      </c>
      <c r="N78" s="250"/>
      <c r="O78" s="242"/>
      <c r="P78" s="254" t="s">
        <v>2308</v>
      </c>
      <c r="Q78" s="252" t="str">
        <f>OFFSET('PROGRAMMING SKELETON'!J300,B74-73,0)</f>
        <v>Lever Row</v>
      </c>
      <c r="R78" s="249"/>
      <c r="S78" s="252" t="str">
        <f>OFFSET('PROGRAMMING SKELETON'!F129,B74-73,0)</f>
        <v>• 10 Reps @ RPE 7
• 10 reps @ RPE 8
• Repeat 10 reps @ RPE 8 x 2 sets</v>
      </c>
      <c r="T78" s="250"/>
      <c r="U78" s="242"/>
      <c r="V78" s="254" t="s">
        <v>2308</v>
      </c>
      <c r="W78" s="252" t="str">
        <f>OFFSET('PROGRAMMING SKELETON'!J354,B74-73,0)</f>
        <v>DB Incline Bench Press or Close Grip Bench</v>
      </c>
      <c r="X78" s="249"/>
      <c r="Y78" s="252" t="str">
        <f>OFFSET('PROGRAMMING SKELETON'!I129,B74-73,0)</f>
        <v>70%e1RM x AMRAP x 1 set. 63% e1RM x 12 x 3 sets</v>
      </c>
      <c r="Z78" s="250"/>
      <c r="AA78" s="245"/>
      <c r="AB78" s="254" t="s">
        <v>2309</v>
      </c>
      <c r="AC78" s="252" t="str">
        <f>OFFSET('PROGRAMMING SKELETON'!L75,B74-73,0)</f>
        <v>10 min ab work AMRAP 2x/wk</v>
      </c>
      <c r="AD78" s="253"/>
      <c r="AE78" s="253"/>
      <c r="AF78" s="250"/>
    </row>
    <row r="79" ht="84.75" customHeight="1">
      <c r="B79" s="237"/>
      <c r="C79" s="1"/>
      <c r="D79" s="255" t="s">
        <v>2310</v>
      </c>
      <c r="E79" s="256"/>
      <c r="F79" s="257"/>
      <c r="G79" s="257"/>
      <c r="H79" s="258"/>
      <c r="I79" s="242"/>
      <c r="J79" s="259" t="s">
        <v>2310</v>
      </c>
      <c r="K79" s="284"/>
      <c r="L79" s="257"/>
      <c r="M79" s="257"/>
      <c r="N79" s="258"/>
      <c r="O79" s="242"/>
      <c r="P79" s="259" t="s">
        <v>2310</v>
      </c>
      <c r="Q79" s="284"/>
      <c r="R79" s="257"/>
      <c r="S79" s="257"/>
      <c r="T79" s="258"/>
      <c r="U79" s="242"/>
      <c r="V79" s="259" t="s">
        <v>2310</v>
      </c>
      <c r="W79" s="284"/>
      <c r="X79" s="257"/>
      <c r="Y79" s="257"/>
      <c r="Z79" s="258"/>
      <c r="AA79" s="245"/>
      <c r="AB79" s="262" t="s">
        <v>2311</v>
      </c>
      <c r="AC79" s="263" t="str">
        <f>OFFSET('PROGRAMMING SKELETON'!M75,B74-73,0)</f>
        <v>3 sets of 12-15 reps @ RPE 8-9, triceps press downs or similar SUPERSETTED WITH
3 sets of 12-15 reps @ RPE 8-9, biceps curls or similar 2x/wk</v>
      </c>
      <c r="AD79" s="264"/>
      <c r="AE79" s="264"/>
      <c r="AF79" s="265"/>
    </row>
    <row r="80" ht="84.75" customHeight="1">
      <c r="B80" s="237"/>
      <c r="C80" s="1"/>
      <c r="D80" s="266" t="s">
        <v>2312</v>
      </c>
      <c r="E80" s="267" t="str">
        <f>OFFSET('PROGRAMMING SKELETON'!M190,B74-73,0)</f>
        <v>GPP or None</v>
      </c>
      <c r="H80" s="261"/>
      <c r="I80" s="242"/>
      <c r="J80" s="268" t="s">
        <v>2313</v>
      </c>
      <c r="K80" s="269" t="str">
        <f>OFFSET('PROGRAMMING SKELETON'!M174,B74-2,0)</f>
        <v>GPP or None</v>
      </c>
      <c r="N80" s="261"/>
      <c r="O80" s="242"/>
      <c r="P80" s="268" t="s">
        <v>2314</v>
      </c>
      <c r="Q80" s="269" t="str">
        <f>OFFSET('PROGRAMMING SKELETON'!M229,B74-2,0)</f>
        <v>GPP or None</v>
      </c>
      <c r="T80" s="261"/>
      <c r="U80" s="242"/>
      <c r="V80" s="268" t="s">
        <v>2315</v>
      </c>
      <c r="W80" s="269" t="str">
        <f>OFFSET('PROGRAMMING SKELETON'!M283,B74-2,0)</f>
        <v>GPP or None</v>
      </c>
      <c r="Z80" s="261"/>
      <c r="AA80" s="245"/>
      <c r="AB80" s="245"/>
      <c r="AC80" s="245"/>
      <c r="AD80" s="245"/>
      <c r="AE80" s="245"/>
      <c r="AF80" s="245"/>
    </row>
    <row r="81" ht="84.75" customHeight="1">
      <c r="B81" s="270"/>
      <c r="C81" s="1"/>
      <c r="D81" s="271" t="s">
        <v>2310</v>
      </c>
      <c r="E81" s="272" t="str">
        <f>OFFSET('PROGRAMMING SKELETON'!N190,B74-73,0)</f>
        <v>GPP or None</v>
      </c>
      <c r="F81" s="273"/>
      <c r="G81" s="273"/>
      <c r="H81" s="274"/>
      <c r="I81" s="242"/>
      <c r="J81" s="275" t="s">
        <v>2306</v>
      </c>
      <c r="K81" s="276" t="str">
        <f>OFFSET('PROGRAMMING SKELETON'!N174,B74-2,0)</f>
        <v>GPP or None</v>
      </c>
      <c r="L81" s="273"/>
      <c r="M81" s="273"/>
      <c r="N81" s="274"/>
      <c r="O81" s="242"/>
      <c r="P81" s="275" t="s">
        <v>2306</v>
      </c>
      <c r="Q81" s="276" t="str">
        <f>OFFSET('PROGRAMMING SKELETON'!N229,B74-2,0)</f>
        <v>GPP or None</v>
      </c>
      <c r="R81" s="273"/>
      <c r="S81" s="273"/>
      <c r="T81" s="274"/>
      <c r="U81" s="242"/>
      <c r="V81" s="275" t="s">
        <v>2306</v>
      </c>
      <c r="W81" s="276" t="str">
        <f>OFFSET('PROGRAMMING SKELETON'!N283,B74-2,0)</f>
        <v>GPP or None</v>
      </c>
      <c r="X81" s="273"/>
      <c r="Y81" s="273"/>
      <c r="Z81" s="274"/>
      <c r="AA81" s="245"/>
      <c r="AB81" s="245"/>
      <c r="AC81" s="245"/>
      <c r="AD81" s="245"/>
      <c r="AE81" s="245"/>
      <c r="AF81" s="245"/>
    </row>
    <row r="82" ht="19.5" customHeight="1"/>
    <row r="83" ht="84.75" customHeight="1">
      <c r="B83" s="232">
        <v>10.0</v>
      </c>
      <c r="C83" s="1"/>
      <c r="D83" s="233" t="s">
        <v>1235</v>
      </c>
      <c r="E83" s="22"/>
      <c r="F83" s="22"/>
      <c r="G83" s="22"/>
      <c r="H83" s="23"/>
      <c r="I83" s="49"/>
      <c r="J83" s="233" t="s">
        <v>1236</v>
      </c>
      <c r="K83" s="22"/>
      <c r="L83" s="22"/>
      <c r="M83" s="22"/>
      <c r="N83" s="23"/>
      <c r="O83" s="49"/>
      <c r="P83" s="233" t="s">
        <v>1237</v>
      </c>
      <c r="Q83" s="22"/>
      <c r="R83" s="22"/>
      <c r="S83" s="22"/>
      <c r="T83" s="23"/>
      <c r="U83" s="49"/>
      <c r="V83" s="233" t="s">
        <v>1238</v>
      </c>
      <c r="W83" s="22"/>
      <c r="X83" s="22"/>
      <c r="Y83" s="22"/>
      <c r="Z83" s="23"/>
      <c r="AA83" s="117"/>
      <c r="AB83" s="234" t="s">
        <v>2303</v>
      </c>
      <c r="AC83" s="235"/>
      <c r="AD83" s="235"/>
      <c r="AE83" s="235"/>
      <c r="AF83" s="236"/>
    </row>
    <row r="84" ht="9.75" customHeight="1">
      <c r="B84" s="237"/>
      <c r="C84" s="1"/>
      <c r="D84" s="117"/>
      <c r="E84" s="117"/>
      <c r="F84" s="117"/>
      <c r="G84" s="117"/>
      <c r="H84" s="117"/>
      <c r="I84" s="49"/>
      <c r="J84" s="117"/>
      <c r="K84" s="117"/>
      <c r="L84" s="117"/>
      <c r="M84" s="117"/>
      <c r="N84" s="117"/>
      <c r="O84" s="49"/>
      <c r="P84" s="117"/>
      <c r="Q84" s="117"/>
      <c r="R84" s="117"/>
      <c r="S84" s="117"/>
      <c r="T84" s="117"/>
      <c r="U84" s="117"/>
      <c r="V84" s="117"/>
      <c r="W84" s="117"/>
      <c r="X84" s="117"/>
      <c r="Y84" s="117"/>
      <c r="Z84" s="117"/>
      <c r="AA84" s="117"/>
      <c r="AB84" s="117"/>
      <c r="AC84" s="117"/>
      <c r="AD84" s="117"/>
      <c r="AE84" s="117"/>
      <c r="AF84" s="117"/>
    </row>
    <row r="85" ht="84.75" customHeight="1">
      <c r="B85" s="237"/>
      <c r="C85" s="1"/>
      <c r="D85" s="238" t="s">
        <v>2304</v>
      </c>
      <c r="E85" s="239" t="str">
        <f>OFFSET('PROGRAMMING SKELETON'!D199,B83-82,0)</f>
        <v>Squat w/ belt</v>
      </c>
      <c r="F85" s="240"/>
      <c r="G85" s="239" t="str">
        <f>OFFSET('PROGRAMMING SKELETON'!D84,B83-82,0)</f>
        <v>• 1 Reps @ 8 RPE (90-93%)
• 5 Reps @ 9 RPE (84%) x 1 set
• -8% from 5 reps @ RPE 9 x 5 reps until @ 9 again (cap at 3 sets)</v>
      </c>
      <c r="H85" s="241"/>
      <c r="I85" s="242"/>
      <c r="J85" s="243" t="s">
        <v>2304</v>
      </c>
      <c r="K85" s="244" t="str">
        <f>OFFSET('PROGRAMMING SKELETON'!D254,B83-82,0)</f>
        <v>Competition Style Bench Press (1ct pause)</v>
      </c>
      <c r="L85" s="240"/>
      <c r="M85" s="244" t="str">
        <f>OFFSET('PROGRAMMING SKELETON'!G84,B83-82,0)</f>
        <v>• 1 Reps @ 8 RPE (90-93%)
• 4 Reps @ 9 RPE (86%) x 1 set
• -8% from 4 reps @ RPE 9 x 4 reps until @ RPE 9 again (cap at 3 sets of 4)</v>
      </c>
      <c r="N85" s="241"/>
      <c r="O85" s="242"/>
      <c r="P85" s="243" t="s">
        <v>2304</v>
      </c>
      <c r="Q85" s="244" t="str">
        <f>OFFSET('PROGRAMMING SKELETON'!D309,B83-82,0)</f>
        <v>Deadlift with belt</v>
      </c>
      <c r="R85" s="240"/>
      <c r="S85" s="244" t="str">
        <f>OFFSET('PROGRAMMING SKELETON'!D138,B83-82,0)</f>
        <v>• 1 Reps @ 8 RPE (90-93%)
• 5 Reps @ 9 RPE (84%) x 1 set
• -8% from 5 reps @ RPE 9 x 5 reps until @ 9 again (cap at 3 sets)</v>
      </c>
      <c r="T85" s="241"/>
      <c r="U85" s="242"/>
      <c r="V85" s="243" t="s">
        <v>2304</v>
      </c>
      <c r="W85" s="244" t="str">
        <f>OFFSET('PROGRAMMING SKELETON'!D363,B83-82,0)</f>
        <v>Press with belt</v>
      </c>
      <c r="X85" s="240"/>
      <c r="Y85" s="244" t="str">
        <f>OFFSET('PROGRAMMING SKELETON'!G138,B83-82,0)</f>
        <v>• 1 Reps @ 8 RPE (90-93%)
• 4 Reps @ 9 RPE (86%) x 1 set
• -8% from 4 reps @ RPE 9 x 4 reps until @ RPE 9 again (cap at 3 sets of 4)</v>
      </c>
      <c r="Z85" s="241"/>
      <c r="AA85" s="245"/>
      <c r="AB85" s="243" t="s">
        <v>2305</v>
      </c>
      <c r="AC85" s="244" t="str">
        <f>OFFSET('PROGRAMMING SKELETON'!J84,B83-82,0)</f>
        <v>30 min steady state @ RPE 6 1x/wk
22 minutes HIIT (20s sprint @ 10, 100s rest) 1x/wk</v>
      </c>
      <c r="AD85" s="246"/>
      <c r="AE85" s="246"/>
      <c r="AF85" s="241"/>
    </row>
    <row r="86" ht="84.75" customHeight="1">
      <c r="B86" s="237"/>
      <c r="C86" s="1"/>
      <c r="D86" s="247" t="s">
        <v>2306</v>
      </c>
      <c r="E86" s="248" t="str">
        <f>OFFSET('PROGRAMMING SKELETON'!G199,B83-82,0)</f>
        <v>Incline Bench (Touch and Go) or Wide Grip Bench</v>
      </c>
      <c r="F86" s="249"/>
      <c r="G86" s="248" t="str">
        <f>OFFSET('PROGRAMMING SKELETON'!E84,B83-82,0)</f>
        <v>• 8 Reps @ 7 RPE (71%)
• 8 Reps @ 8 RPE (74%)
• 8 Reps @ 9 RPE (76%) x 1 Set
• -8% from 8 reps @ RPE 9 x 8 reps until @ RPE 9 again (cap at 3 sets of 8)</v>
      </c>
      <c r="H86" s="250"/>
      <c r="I86" s="242"/>
      <c r="J86" s="251" t="s">
        <v>2306</v>
      </c>
      <c r="K86" s="252" t="str">
        <f>OFFSET('PROGRAMMING SKELETON'!G254,B83-82,0)</f>
        <v>2 Count paused squat or 2 Count paused SSB Squat or 2 Count paused Front Squat</v>
      </c>
      <c r="L86" s="249"/>
      <c r="M86" s="252" t="str">
        <f>OFFSET('PROGRAMMING SKELETON'!H84,B83-82,0)</f>
        <v>• 8 Reps @ 7 RPE (71%)
• 8 Reps @ 8 RPE (74%)
• 8 Reps @ 9 RPE (76%) x 1 Set
• -5% from 8 reps @ RPE 9 x 8 reps until @ RPE 9 again (cap at 2 sets of 8)</v>
      </c>
      <c r="N86" s="250"/>
      <c r="O86" s="242"/>
      <c r="P86" s="251" t="s">
        <v>2306</v>
      </c>
      <c r="Q86" s="252" t="str">
        <f>OFFSET('PROGRAMMING SKELETON'!G309,B83-82,0)</f>
        <v>2 count paused bench press</v>
      </c>
      <c r="R86" s="249"/>
      <c r="S86" s="252" t="str">
        <f>OFFSET('PROGRAMMING SKELETON'!E138,B83-82,0)</f>
        <v>• 6 Reps @ RPE 7 (76%)
• 6 Reps @ RPE 8 (79%)
• 6 Reps @ 9 RPE (81%) x 1 set
• -8% from 6 reps @ RPE 9 x 6 reps until @ 9 again (cap at 3 sets)</v>
      </c>
      <c r="T86" s="250"/>
      <c r="U86" s="242"/>
      <c r="V86" s="251" t="s">
        <v>2306</v>
      </c>
      <c r="W86" s="252" t="str">
        <f>OFFSET('PROGRAMMING SKELETON'!G363,B83-82,0)</f>
        <v>Stiff Legged Deadlift</v>
      </c>
      <c r="X86" s="249"/>
      <c r="Y86" s="252" t="str">
        <f>OFFSET('PROGRAMMING SKELETON'!H138,B83-82,0)</f>
        <v>• 6 Reps @ RPE 6 (73%)
•6 Reps @ RPE 7 (76%)
• 6 Reps @ RPE 8 (79%). Repeat 6 @ 8 x 2 sets of 6</v>
      </c>
      <c r="Z86" s="250"/>
      <c r="AA86" s="245"/>
      <c r="AB86" s="251" t="s">
        <v>2307</v>
      </c>
      <c r="AC86" s="252" t="str">
        <f>OFFSET('PROGRAMMING SKELETON'!K84,B83-82,0)</f>
        <v>10 minutes upper back work AMRAP 2x/wk</v>
      </c>
      <c r="AD86" s="253"/>
      <c r="AE86" s="253"/>
      <c r="AF86" s="250"/>
    </row>
    <row r="87" ht="84.75" customHeight="1">
      <c r="B87" s="237"/>
      <c r="C87" s="1"/>
      <c r="D87" s="247" t="s">
        <v>2308</v>
      </c>
      <c r="E87" s="248" t="str">
        <f>OFFSET('PROGRAMMING SKELETON'!J199,B83-82,0)</f>
        <v>Leg Press or Belt Squat or Hatfield Squat or Bulgarian Split Squats or Step-Ups (knee level) </v>
      </c>
      <c r="F87" s="249"/>
      <c r="G87" s="248" t="str">
        <f>OFFSET('PROGRAMMING SKELETON'!F84,B83-82,0)</f>
        <v>• 10 reps @ RPE 7 (63%)
• 10 reps @ RPE 7 (65%)
•10 reps @ RPE 8 (68%)
•Repeat 10 reps @ RPE 8 x 2 sets</v>
      </c>
      <c r="H87" s="250"/>
      <c r="I87" s="242"/>
      <c r="J87" s="254" t="s">
        <v>2308</v>
      </c>
      <c r="K87" s="252" t="str">
        <f>OFFSET('PROGRAMMING SKELETON'!J254,B83-82,0)</f>
        <v>Press, no belt- strict</v>
      </c>
      <c r="L87" s="249"/>
      <c r="M87" s="252" t="str">
        <f>OFFSET('PROGRAMMING SKELETON'!I84,B83-82,0)</f>
        <v>70%e1RM x AMRAP x 1 set. 63% e1RM x 12 x 3 sets</v>
      </c>
      <c r="N87" s="250"/>
      <c r="O87" s="242"/>
      <c r="P87" s="254" t="s">
        <v>2308</v>
      </c>
      <c r="Q87" s="252" t="str">
        <f>OFFSET('PROGRAMMING SKELETON'!J309,B83-82,0)</f>
        <v>Lever Row</v>
      </c>
      <c r="R87" s="249"/>
      <c r="S87" s="252" t="str">
        <f>OFFSET('PROGRAMMING SKELETON'!F138,B83-82,0)</f>
        <v>• 10 Reps @ RPE 7
• 10 reps @ RPE 8
• Repeat 10 reps @ RPE 8 x 2 sets</v>
      </c>
      <c r="T87" s="250"/>
      <c r="U87" s="242"/>
      <c r="V87" s="254" t="s">
        <v>2308</v>
      </c>
      <c r="W87" s="252" t="str">
        <f>OFFSET('PROGRAMMING SKELETON'!J363,B83-82,0)</f>
        <v>DB Incline Bench Press or Close Grip Bench</v>
      </c>
      <c r="X87" s="249"/>
      <c r="Y87" s="252" t="str">
        <f>OFFSET('PROGRAMMING SKELETON'!I138,B83-82,0)</f>
        <v>70%e1RM x AMRAP x 1 set. 63% e1RM x 12 x 3 sets</v>
      </c>
      <c r="Z87" s="250"/>
      <c r="AA87" s="245"/>
      <c r="AB87" s="254" t="s">
        <v>2309</v>
      </c>
      <c r="AC87" s="252" t="str">
        <f>OFFSET('PROGRAMMING SKELETON'!L84,B83-82,0)</f>
        <v>10 min ab work AMRAP 2x/wk</v>
      </c>
      <c r="AD87" s="253"/>
      <c r="AE87" s="253"/>
      <c r="AF87" s="250"/>
    </row>
    <row r="88" ht="84.75" customHeight="1">
      <c r="B88" s="237"/>
      <c r="C88" s="1"/>
      <c r="D88" s="255" t="s">
        <v>2310</v>
      </c>
      <c r="E88" s="256"/>
      <c r="F88" s="257"/>
      <c r="G88" s="257"/>
      <c r="H88" s="258"/>
      <c r="I88" s="242"/>
      <c r="J88" s="259" t="s">
        <v>2310</v>
      </c>
      <c r="K88" s="260"/>
      <c r="N88" s="261"/>
      <c r="O88" s="242"/>
      <c r="P88" s="259" t="s">
        <v>2310</v>
      </c>
      <c r="Q88" s="260"/>
      <c r="T88" s="261"/>
      <c r="U88" s="242"/>
      <c r="V88" s="259" t="s">
        <v>2310</v>
      </c>
      <c r="W88" s="260"/>
      <c r="Z88" s="261"/>
      <c r="AA88" s="245"/>
      <c r="AB88" s="262" t="s">
        <v>2311</v>
      </c>
      <c r="AC88" s="263" t="str">
        <f>OFFSET('PROGRAMMING SKELETON'!M84,B83-82,0)</f>
        <v>3 sets of 12-15 reps @ RPE 8-9, triceps press downs or similar SUPERSETTED WITH
3 sets of 12-15 reps @ RPE 8-9, biceps curls or similar 2x/wk</v>
      </c>
      <c r="AD88" s="264"/>
      <c r="AE88" s="264"/>
      <c r="AF88" s="265"/>
    </row>
    <row r="89" ht="84.75" customHeight="1">
      <c r="B89" s="237"/>
      <c r="C89" s="1"/>
      <c r="D89" s="266" t="s">
        <v>2312</v>
      </c>
      <c r="E89" s="267" t="str">
        <f>OFFSET('PROGRAMMING SKELETON'!M199,B83-82,0)</f>
        <v>GPP or None</v>
      </c>
      <c r="H89" s="261"/>
      <c r="I89" s="242"/>
      <c r="J89" s="268" t="s">
        <v>2313</v>
      </c>
      <c r="K89" s="269" t="str">
        <f>OFFSET('PROGRAMMING SKELETON'!M174,B83-2,0)</f>
        <v>GPP or None</v>
      </c>
      <c r="N89" s="261"/>
      <c r="O89" s="242"/>
      <c r="P89" s="268" t="s">
        <v>2314</v>
      </c>
      <c r="Q89" s="269" t="str">
        <f>OFFSET('PROGRAMMING SKELETON'!M229,B83-2,0)</f>
        <v>GPP or None</v>
      </c>
      <c r="T89" s="261"/>
      <c r="U89" s="242"/>
      <c r="V89" s="268" t="s">
        <v>2315</v>
      </c>
      <c r="W89" s="269" t="str">
        <f>OFFSET('PROGRAMMING SKELETON'!M283,B83-2,0)</f>
        <v>GPP or None</v>
      </c>
      <c r="Z89" s="261"/>
      <c r="AA89" s="245"/>
      <c r="AB89" s="245"/>
      <c r="AC89" s="245"/>
      <c r="AD89" s="245"/>
      <c r="AE89" s="245"/>
      <c r="AF89" s="245"/>
    </row>
    <row r="90" ht="84.75" customHeight="1">
      <c r="B90" s="270"/>
      <c r="C90" s="1"/>
      <c r="D90" s="271" t="s">
        <v>2310</v>
      </c>
      <c r="E90" s="272" t="str">
        <f>OFFSET('PROGRAMMING SKELETON'!N199,B83-82,0)</f>
        <v>GPP or None</v>
      </c>
      <c r="F90" s="273"/>
      <c r="G90" s="273"/>
      <c r="H90" s="274"/>
      <c r="I90" s="242"/>
      <c r="J90" s="275" t="s">
        <v>2306</v>
      </c>
      <c r="K90" s="276" t="str">
        <f>OFFSET('PROGRAMMING SKELETON'!N174,B83-2,0)</f>
        <v>GPP or None</v>
      </c>
      <c r="L90" s="273"/>
      <c r="M90" s="273"/>
      <c r="N90" s="274"/>
      <c r="O90" s="242"/>
      <c r="P90" s="275" t="s">
        <v>2306</v>
      </c>
      <c r="Q90" s="276" t="str">
        <f>OFFSET('PROGRAMMING SKELETON'!N229,B83-2,0)</f>
        <v>GPP or None</v>
      </c>
      <c r="R90" s="273"/>
      <c r="S90" s="273"/>
      <c r="T90" s="274"/>
      <c r="U90" s="242"/>
      <c r="V90" s="275" t="s">
        <v>2306</v>
      </c>
      <c r="W90" s="276" t="str">
        <f>OFFSET('PROGRAMMING SKELETON'!N283,B83-2,0)</f>
        <v>GPP or None</v>
      </c>
      <c r="X90" s="273"/>
      <c r="Y90" s="273"/>
      <c r="Z90" s="274"/>
      <c r="AA90" s="245"/>
      <c r="AB90" s="245"/>
      <c r="AC90" s="245"/>
      <c r="AD90" s="245"/>
      <c r="AE90" s="245"/>
      <c r="AF90" s="245"/>
    </row>
    <row r="91" ht="19.5" customHeight="1"/>
    <row r="92" ht="84.75" hidden="1" customHeight="1">
      <c r="B92" s="232">
        <v>11.0</v>
      </c>
      <c r="C92" s="1"/>
      <c r="D92" s="233" t="s">
        <v>1235</v>
      </c>
      <c r="E92" s="22"/>
      <c r="F92" s="22"/>
      <c r="G92" s="22"/>
      <c r="H92" s="23"/>
      <c r="I92" s="49"/>
      <c r="J92" s="233" t="s">
        <v>1236</v>
      </c>
      <c r="K92" s="22"/>
      <c r="L92" s="22"/>
      <c r="M92" s="22"/>
      <c r="N92" s="23"/>
      <c r="O92" s="49"/>
      <c r="P92" s="233" t="s">
        <v>1237</v>
      </c>
      <c r="Q92" s="22"/>
      <c r="R92" s="22"/>
      <c r="S92" s="22"/>
      <c r="T92" s="23"/>
      <c r="U92" s="49"/>
      <c r="V92" s="233" t="s">
        <v>1238</v>
      </c>
      <c r="W92" s="22"/>
      <c r="X92" s="22"/>
      <c r="Y92" s="22"/>
      <c r="Z92" s="23"/>
      <c r="AA92" s="117"/>
      <c r="AB92" s="234" t="s">
        <v>2303</v>
      </c>
      <c r="AC92" s="235"/>
      <c r="AD92" s="235"/>
      <c r="AE92" s="235"/>
      <c r="AF92" s="236"/>
    </row>
    <row r="93" ht="9.75" hidden="1" customHeight="1">
      <c r="B93" s="237"/>
      <c r="C93" s="1"/>
      <c r="D93" s="117"/>
      <c r="E93" s="117"/>
      <c r="F93" s="117"/>
      <c r="G93" s="117"/>
      <c r="H93" s="117"/>
      <c r="I93" s="49"/>
      <c r="J93" s="117"/>
      <c r="K93" s="117"/>
      <c r="L93" s="117"/>
      <c r="M93" s="117"/>
      <c r="N93" s="117"/>
      <c r="O93" s="49"/>
      <c r="P93" s="117"/>
      <c r="Q93" s="117"/>
      <c r="R93" s="117"/>
      <c r="S93" s="117"/>
      <c r="T93" s="117"/>
      <c r="U93" s="117"/>
      <c r="V93" s="117"/>
      <c r="W93" s="117"/>
      <c r="X93" s="117"/>
      <c r="Y93" s="117"/>
      <c r="Z93" s="117"/>
      <c r="AA93" s="117"/>
      <c r="AB93" s="117"/>
      <c r="AC93" s="117"/>
      <c r="AD93" s="117"/>
      <c r="AE93" s="117"/>
      <c r="AF93" s="117"/>
    </row>
    <row r="94" ht="84.75" hidden="1" customHeight="1">
      <c r="B94" s="237"/>
      <c r="C94" s="1"/>
      <c r="D94" s="285" t="s">
        <v>2304</v>
      </c>
      <c r="E94" s="286" t="str">
        <f>OFFSET('PROGRAMMING SKELETON'!D208,B92-91,0)</f>
        <v>Slot 1 Week 11</v>
      </c>
      <c r="F94" s="240"/>
      <c r="G94" s="286" t="str">
        <f>OFFSET('PROGRAMMING SKELETON'!D93,B92-91,0)</f>
        <v>reps Slot 1 Week 11</v>
      </c>
      <c r="H94" s="241"/>
      <c r="I94" s="287"/>
      <c r="J94" s="288" t="s">
        <v>2304</v>
      </c>
      <c r="K94" s="289" t="str">
        <f>OFFSET('PROGRAMMING SKELETON'!D263,B92-91,0)</f>
        <v>Slot 4 Week 11</v>
      </c>
      <c r="L94" s="240"/>
      <c r="M94" s="289" t="str">
        <f>OFFSET('PROGRAMMING SKELETON'!G93,B92-91,0)</f>
        <v>reps Slot 4 Week 11</v>
      </c>
      <c r="N94" s="241"/>
      <c r="O94" s="287"/>
      <c r="P94" s="288" t="s">
        <v>2304</v>
      </c>
      <c r="Q94" s="289" t="str">
        <f>OFFSET('PROGRAMMING SKELETON'!D318,B92-91,0)</f>
        <v>Slot 7 Week 11</v>
      </c>
      <c r="R94" s="240"/>
      <c r="S94" s="289" t="str">
        <f>OFFSET('PROGRAMMING SKELETON'!D147,B92-91,0)</f>
        <v>reps Slot 7 Week 11</v>
      </c>
      <c r="T94" s="241"/>
      <c r="U94" s="287"/>
      <c r="V94" s="288" t="s">
        <v>2304</v>
      </c>
      <c r="W94" s="289" t="str">
        <f>OFFSET('PROGRAMMING SKELETON'!D372,B92-91,0)</f>
        <v>None</v>
      </c>
      <c r="X94" s="240"/>
      <c r="Y94" s="289" t="str">
        <f>OFFSET('PROGRAMMING SKELETON'!G147,B92-91,0)</f>
        <v>reps Slot 10 Week 11</v>
      </c>
      <c r="Z94" s="241"/>
      <c r="AA94" s="290"/>
      <c r="AB94" s="288" t="s">
        <v>2305</v>
      </c>
      <c r="AC94" s="289" t="str">
        <f>OFFSET('PROGRAMMING SKELETON'!J93,B92-91,0)</f>
        <v>cardio week 11</v>
      </c>
      <c r="AD94" s="246"/>
      <c r="AE94" s="246"/>
      <c r="AF94" s="241"/>
    </row>
    <row r="95" ht="84.75" hidden="1" customHeight="1">
      <c r="B95" s="237"/>
      <c r="C95" s="1"/>
      <c r="D95" s="291" t="s">
        <v>2306</v>
      </c>
      <c r="E95" s="292" t="str">
        <f>OFFSET('PROGRAMMING SKELETON'!G208,B92-91,0)</f>
        <v>Slot 2 Week 11</v>
      </c>
      <c r="F95" s="249"/>
      <c r="G95" s="292" t="str">
        <f>OFFSET('PROGRAMMING SKELETON'!E93,B92-91,0)</f>
        <v>reps Slot 2 Week 11</v>
      </c>
      <c r="H95" s="250"/>
      <c r="I95" s="287"/>
      <c r="J95" s="293" t="s">
        <v>2306</v>
      </c>
      <c r="K95" s="294" t="str">
        <f>OFFSET('PROGRAMMING SKELETON'!G263,B92-91,0)</f>
        <v>Slot 5 Week 11</v>
      </c>
      <c r="L95" s="249"/>
      <c r="M95" s="294" t="str">
        <f>OFFSET('PROGRAMMING SKELETON'!H93,B92-91,0)</f>
        <v>reps Slot 5 Week 11</v>
      </c>
      <c r="N95" s="250"/>
      <c r="O95" s="287"/>
      <c r="P95" s="293" t="s">
        <v>2306</v>
      </c>
      <c r="Q95" s="294" t="str">
        <f>OFFSET('PROGRAMMING SKELETON'!G318,B92-91,0)</f>
        <v>Slot 8 Week 11</v>
      </c>
      <c r="R95" s="249"/>
      <c r="S95" s="294" t="str">
        <f>OFFSET('PROGRAMMING SKELETON'!E147,B92-91,0)</f>
        <v>reps Slot 8 Week 11</v>
      </c>
      <c r="T95" s="250"/>
      <c r="U95" s="287"/>
      <c r="V95" s="293" t="s">
        <v>2306</v>
      </c>
      <c r="W95" s="294" t="str">
        <f>OFFSET('PROGRAMMING SKELETON'!G372,B92-91,0)</f>
        <v>None</v>
      </c>
      <c r="X95" s="249"/>
      <c r="Y95" s="294" t="str">
        <f>OFFSET('PROGRAMMING SKELETON'!H147,B92-91,0)</f>
        <v>reps Slot 11 Week 11</v>
      </c>
      <c r="Z95" s="250"/>
      <c r="AA95" s="290"/>
      <c r="AB95" s="293" t="s">
        <v>2307</v>
      </c>
      <c r="AC95" s="294" t="str">
        <f>OFFSET('PROGRAMMING SKELETON'!K93,B92-91,0)</f>
        <v>upper back week 11</v>
      </c>
      <c r="AD95" s="253"/>
      <c r="AE95" s="253"/>
      <c r="AF95" s="250"/>
    </row>
    <row r="96" ht="84.75" hidden="1" customHeight="1">
      <c r="B96" s="237"/>
      <c r="C96" s="1"/>
      <c r="D96" s="291" t="s">
        <v>2308</v>
      </c>
      <c r="E96" s="292" t="str">
        <f>OFFSET('PROGRAMMING SKELETON'!J208,B92-91,0)</f>
        <v>Slot 3 Week 11</v>
      </c>
      <c r="F96" s="249"/>
      <c r="G96" s="292" t="str">
        <f>OFFSET('PROGRAMMING SKELETON'!F93,B92-91,0)</f>
        <v>reps Slot 3 Week 11</v>
      </c>
      <c r="H96" s="250"/>
      <c r="I96" s="287"/>
      <c r="J96" s="295" t="s">
        <v>2308</v>
      </c>
      <c r="K96" s="294" t="str">
        <f>OFFSET('PROGRAMMING SKELETON'!J263,B92-91,0)</f>
        <v>Slot 6 Week 11</v>
      </c>
      <c r="L96" s="249"/>
      <c r="M96" s="294" t="str">
        <f>OFFSET('PROGRAMMING SKELETON'!I93,B92-91,0)</f>
        <v>reps Slot 6 Week 11</v>
      </c>
      <c r="N96" s="250"/>
      <c r="O96" s="287"/>
      <c r="P96" s="295" t="s">
        <v>2308</v>
      </c>
      <c r="Q96" s="294" t="str">
        <f>OFFSET('PROGRAMMING SKELETON'!J318,B92-91,0)</f>
        <v>Slot 9 Week 11</v>
      </c>
      <c r="R96" s="249"/>
      <c r="S96" s="294" t="str">
        <f>OFFSET('PROGRAMMING SKELETON'!F147,B92-91,0)</f>
        <v>reps Slot 9 Week 11</v>
      </c>
      <c r="T96" s="250"/>
      <c r="U96" s="287"/>
      <c r="V96" s="295" t="s">
        <v>2308</v>
      </c>
      <c r="W96" s="294" t="str">
        <f>OFFSET('PROGRAMMING SKELETON'!J372,B92-91,0)</f>
        <v>None</v>
      </c>
      <c r="X96" s="249"/>
      <c r="Y96" s="294" t="str">
        <f>OFFSET('PROGRAMMING SKELETON'!I147,B92-91,0)</f>
        <v>reps Slot 12 Week 11</v>
      </c>
      <c r="Z96" s="250"/>
      <c r="AA96" s="290"/>
      <c r="AB96" s="295" t="s">
        <v>2309</v>
      </c>
      <c r="AC96" s="294" t="str">
        <f>OFFSET('PROGRAMMING SKELETON'!L93,B92-91,0)</f>
        <v>ab work week 11</v>
      </c>
      <c r="AD96" s="253"/>
      <c r="AE96" s="253"/>
      <c r="AF96" s="250"/>
    </row>
    <row r="97" ht="84.75" hidden="1" customHeight="1">
      <c r="B97" s="237"/>
      <c r="C97" s="1"/>
      <c r="D97" s="296" t="s">
        <v>2310</v>
      </c>
      <c r="E97" s="297"/>
      <c r="F97" s="257"/>
      <c r="G97" s="257"/>
      <c r="H97" s="258"/>
      <c r="I97" s="287"/>
      <c r="J97" s="298" t="s">
        <v>2310</v>
      </c>
      <c r="K97" s="299"/>
      <c r="N97" s="261"/>
      <c r="O97" s="287"/>
      <c r="P97" s="298" t="s">
        <v>2310</v>
      </c>
      <c r="Q97" s="299"/>
      <c r="T97" s="261"/>
      <c r="U97" s="287"/>
      <c r="V97" s="298" t="s">
        <v>2310</v>
      </c>
      <c r="W97" s="299"/>
      <c r="Z97" s="261"/>
      <c r="AA97" s="290"/>
      <c r="AB97" s="300" t="s">
        <v>2311</v>
      </c>
      <c r="AC97" s="301" t="str">
        <f>OFFSET('PROGRAMMING SKELETON'!M93,B92-91,0)</f>
        <v>arm work week 11</v>
      </c>
      <c r="AD97" s="264"/>
      <c r="AE97" s="264"/>
      <c r="AF97" s="265"/>
    </row>
    <row r="98" ht="84.75" hidden="1" customHeight="1">
      <c r="B98" s="237"/>
      <c r="C98" s="1"/>
      <c r="D98" s="302" t="s">
        <v>2312</v>
      </c>
      <c r="E98" s="303" t="str">
        <f>OFFSET('PROGRAMMING SKELETON'!M208,B92-91,0)</f>
        <v>Day 1 Supplement Week 11</v>
      </c>
      <c r="H98" s="261"/>
      <c r="I98" s="287"/>
      <c r="J98" s="304" t="s">
        <v>2313</v>
      </c>
      <c r="K98" s="305" t="str">
        <f>OFFSET('PROGRAMMING SKELETON'!M174,B92-2,0)</f>
        <v>Day 2 Supplement Week 11</v>
      </c>
      <c r="N98" s="261"/>
      <c r="O98" s="287"/>
      <c r="P98" s="304" t="s">
        <v>2314</v>
      </c>
      <c r="Q98" s="305" t="str">
        <f>OFFSET('PROGRAMMING SKELETON'!M229,B92-2,0)</f>
        <v>Day 3 Supplement Week 11</v>
      </c>
      <c r="T98" s="261"/>
      <c r="U98" s="287"/>
      <c r="V98" s="304" t="s">
        <v>2315</v>
      </c>
      <c r="W98" s="305" t="str">
        <f>OFFSET('PROGRAMMING SKELETON'!M283,B92-2,0)</f>
        <v>None</v>
      </c>
      <c r="Z98" s="261"/>
      <c r="AA98" s="290"/>
      <c r="AB98" s="290"/>
      <c r="AC98" s="290"/>
      <c r="AD98" s="290"/>
      <c r="AE98" s="290"/>
      <c r="AF98" s="290"/>
    </row>
    <row r="99" ht="84.75" hidden="1" customHeight="1">
      <c r="B99" s="270"/>
      <c r="C99" s="1"/>
      <c r="D99" s="306" t="s">
        <v>2310</v>
      </c>
      <c r="E99" s="307" t="str">
        <f>OFFSET('PROGRAMMING SKELETON'!N208,B92-91,0)</f>
        <v>Notes Supplement 1 week 11</v>
      </c>
      <c r="F99" s="273"/>
      <c r="G99" s="273"/>
      <c r="H99" s="274"/>
      <c r="I99" s="287"/>
      <c r="J99" s="308" t="s">
        <v>2306</v>
      </c>
      <c r="K99" s="309" t="str">
        <f>OFFSET('PROGRAMMING SKELETON'!N174,B92-2,0)</f>
        <v>Notes Supplement 2 week 11</v>
      </c>
      <c r="L99" s="273"/>
      <c r="M99" s="273"/>
      <c r="N99" s="274"/>
      <c r="O99" s="287"/>
      <c r="P99" s="308" t="s">
        <v>2306</v>
      </c>
      <c r="Q99" s="309" t="str">
        <f>OFFSET('PROGRAMMING SKELETON'!N229,B92-2,0)</f>
        <v>Notes Supplement 3 week 11</v>
      </c>
      <c r="R99" s="273"/>
      <c r="S99" s="273"/>
      <c r="T99" s="274"/>
      <c r="U99" s="287"/>
      <c r="V99" s="308" t="s">
        <v>2306</v>
      </c>
      <c r="W99" s="309" t="str">
        <f>OFFSET('PROGRAMMING SKELETON'!N283,B92-2,0)</f>
        <v>None</v>
      </c>
      <c r="X99" s="273"/>
      <c r="Y99" s="273"/>
      <c r="Z99" s="274"/>
      <c r="AA99" s="290"/>
      <c r="AB99" s="290"/>
      <c r="AC99" s="290"/>
      <c r="AD99" s="290"/>
      <c r="AE99" s="290"/>
      <c r="AF99" s="290"/>
    </row>
    <row r="100" ht="9.75" hidden="1" customHeight="1"/>
    <row r="101" ht="84.75" hidden="1" customHeight="1">
      <c r="B101" s="232">
        <v>12.0</v>
      </c>
      <c r="C101" s="1"/>
      <c r="D101" s="233" t="s">
        <v>1235</v>
      </c>
      <c r="E101" s="22"/>
      <c r="F101" s="22"/>
      <c r="G101" s="22"/>
      <c r="H101" s="23"/>
      <c r="I101" s="49"/>
      <c r="J101" s="233" t="s">
        <v>1236</v>
      </c>
      <c r="K101" s="22"/>
      <c r="L101" s="22"/>
      <c r="M101" s="22"/>
      <c r="N101" s="23"/>
      <c r="O101" s="49"/>
      <c r="P101" s="233" t="s">
        <v>1237</v>
      </c>
      <c r="Q101" s="22"/>
      <c r="R101" s="22"/>
      <c r="S101" s="22"/>
      <c r="T101" s="23"/>
      <c r="U101" s="49"/>
      <c r="V101" s="233" t="s">
        <v>1238</v>
      </c>
      <c r="W101" s="22"/>
      <c r="X101" s="22"/>
      <c r="Y101" s="22"/>
      <c r="Z101" s="23"/>
      <c r="AA101" s="117"/>
      <c r="AB101" s="234" t="s">
        <v>2303</v>
      </c>
      <c r="AC101" s="235"/>
      <c r="AD101" s="235"/>
      <c r="AE101" s="235"/>
      <c r="AF101" s="236"/>
    </row>
    <row r="102" ht="9.75" hidden="1" customHeight="1">
      <c r="B102" s="237"/>
      <c r="C102" s="1"/>
      <c r="D102" s="117"/>
      <c r="E102" s="117"/>
      <c r="F102" s="117"/>
      <c r="G102" s="117"/>
      <c r="H102" s="117"/>
      <c r="I102" s="49"/>
      <c r="J102" s="117"/>
      <c r="K102" s="117"/>
      <c r="L102" s="117"/>
      <c r="M102" s="117"/>
      <c r="N102" s="117"/>
      <c r="O102" s="49"/>
      <c r="P102" s="117"/>
      <c r="Q102" s="117"/>
      <c r="R102" s="117"/>
      <c r="S102" s="117"/>
      <c r="T102" s="117"/>
      <c r="U102" s="117"/>
      <c r="V102" s="117"/>
      <c r="W102" s="117"/>
      <c r="X102" s="117"/>
      <c r="Y102" s="117"/>
      <c r="Z102" s="117"/>
      <c r="AA102" s="117"/>
      <c r="AB102" s="117"/>
      <c r="AC102" s="117"/>
      <c r="AD102" s="117"/>
      <c r="AE102" s="117"/>
      <c r="AF102" s="117"/>
    </row>
    <row r="103" ht="84.75" hidden="1" customHeight="1">
      <c r="B103" s="237"/>
      <c r="C103" s="1"/>
      <c r="D103" s="285" t="s">
        <v>2304</v>
      </c>
      <c r="E103" s="286" t="str">
        <f>OFFSET('PROGRAMMING SKELETON'!D217,B101-100,0)</f>
        <v>Slot 1 Week 12</v>
      </c>
      <c r="F103" s="240"/>
      <c r="G103" s="286" t="str">
        <f>OFFSET('PROGRAMMING SKELETON'!D102,B101-100,0)</f>
        <v>reps Slot 1 Week 12</v>
      </c>
      <c r="H103" s="241"/>
      <c r="I103" s="287"/>
      <c r="J103" s="288" t="s">
        <v>2304</v>
      </c>
      <c r="K103" s="289" t="str">
        <f>OFFSET('PROGRAMMING SKELETON'!D272,B101-100,0)</f>
        <v>Slot 4 Week 12</v>
      </c>
      <c r="L103" s="240"/>
      <c r="M103" s="289" t="str">
        <f>OFFSET('PROGRAMMING SKELETON'!G102,B101-100,0)</f>
        <v>reps Slot 4 Week 12</v>
      </c>
      <c r="N103" s="241"/>
      <c r="O103" s="287"/>
      <c r="P103" s="288" t="s">
        <v>2304</v>
      </c>
      <c r="Q103" s="289" t="str">
        <f>OFFSET('PROGRAMMING SKELETON'!D327,B101-100,0)</f>
        <v>Slot 7 Week 12</v>
      </c>
      <c r="R103" s="240"/>
      <c r="S103" s="289" t="str">
        <f>OFFSET('PROGRAMMING SKELETON'!D156,B101-100,0)</f>
        <v>reps Slot 7 Week 12</v>
      </c>
      <c r="T103" s="241"/>
      <c r="U103" s="287"/>
      <c r="V103" s="288" t="s">
        <v>2304</v>
      </c>
      <c r="W103" s="289" t="str">
        <f>OFFSET('PROGRAMMING SKELETON'!D381,B101-100,0)</f>
        <v>None</v>
      </c>
      <c r="X103" s="240"/>
      <c r="Y103" s="289" t="str">
        <f>OFFSET('PROGRAMMING SKELETON'!G156,B101-100,0)</f>
        <v>reps Slot 10 Week 12</v>
      </c>
      <c r="Z103" s="241"/>
      <c r="AA103" s="290"/>
      <c r="AB103" s="288" t="s">
        <v>2305</v>
      </c>
      <c r="AC103" s="289" t="str">
        <f>OFFSET('PROGRAMMING SKELETON'!J102,B101-100,0)</f>
        <v>cardio week 12</v>
      </c>
      <c r="AD103" s="246"/>
      <c r="AE103" s="246"/>
      <c r="AF103" s="241"/>
    </row>
    <row r="104" ht="84.75" hidden="1" customHeight="1">
      <c r="B104" s="237"/>
      <c r="C104" s="1"/>
      <c r="D104" s="291" t="s">
        <v>2306</v>
      </c>
      <c r="E104" s="292" t="str">
        <f>OFFSET('PROGRAMMING SKELETON'!G217,B101-100,0)</f>
        <v>Slot 2 Week 12</v>
      </c>
      <c r="F104" s="249"/>
      <c r="G104" s="292" t="str">
        <f>OFFSET('PROGRAMMING SKELETON'!E102,B101-100,0)</f>
        <v>reps Slot 2 Week 12</v>
      </c>
      <c r="H104" s="250"/>
      <c r="I104" s="287"/>
      <c r="J104" s="293" t="s">
        <v>2306</v>
      </c>
      <c r="K104" s="294" t="str">
        <f>OFFSET('PROGRAMMING SKELETON'!G272,B101-100,0)</f>
        <v>Slot 5 Week 12</v>
      </c>
      <c r="L104" s="249"/>
      <c r="M104" s="294" t="str">
        <f>OFFSET('PROGRAMMING SKELETON'!H102,B101-100,0)</f>
        <v>reps Slot 5 Week 12</v>
      </c>
      <c r="N104" s="250"/>
      <c r="O104" s="287"/>
      <c r="P104" s="293" t="s">
        <v>2306</v>
      </c>
      <c r="Q104" s="294" t="str">
        <f>OFFSET('PROGRAMMING SKELETON'!G327,B101-100,0)</f>
        <v>Slot 8 Week 12</v>
      </c>
      <c r="R104" s="249"/>
      <c r="S104" s="294" t="str">
        <f>OFFSET('PROGRAMMING SKELETON'!E156,B101-100,0)</f>
        <v>reps Slot 8 Week 12</v>
      </c>
      <c r="T104" s="250"/>
      <c r="U104" s="287"/>
      <c r="V104" s="293" t="s">
        <v>2306</v>
      </c>
      <c r="W104" s="294" t="str">
        <f>OFFSET('PROGRAMMING SKELETON'!G381,B101-100,0)</f>
        <v>None</v>
      </c>
      <c r="X104" s="249"/>
      <c r="Y104" s="294" t="str">
        <f>OFFSET('PROGRAMMING SKELETON'!H156,B101-100,0)</f>
        <v>reps Slot 11 Week 12</v>
      </c>
      <c r="Z104" s="250"/>
      <c r="AA104" s="290"/>
      <c r="AB104" s="293" t="s">
        <v>2307</v>
      </c>
      <c r="AC104" s="294" t="str">
        <f>OFFSET('PROGRAMMING SKELETON'!K102,B101-100,0)</f>
        <v>upper back week 12</v>
      </c>
      <c r="AD104" s="253"/>
      <c r="AE104" s="253"/>
      <c r="AF104" s="250"/>
    </row>
    <row r="105" ht="84.75" hidden="1" customHeight="1">
      <c r="B105" s="237"/>
      <c r="C105" s="1"/>
      <c r="D105" s="291" t="s">
        <v>2308</v>
      </c>
      <c r="E105" s="292" t="str">
        <f>OFFSET('PROGRAMMING SKELETON'!J217,B101-100,0)</f>
        <v>Slot 3 Week 12</v>
      </c>
      <c r="F105" s="249"/>
      <c r="G105" s="292" t="str">
        <f>OFFSET('PROGRAMMING SKELETON'!F102,B101-100,0)</f>
        <v>reps Slot 3 Week 12</v>
      </c>
      <c r="H105" s="250"/>
      <c r="I105" s="287"/>
      <c r="J105" s="295" t="s">
        <v>2308</v>
      </c>
      <c r="K105" s="294" t="str">
        <f>OFFSET('PROGRAMMING SKELETON'!J272,B101-100,0)</f>
        <v>Slot 6 Week 12</v>
      </c>
      <c r="L105" s="249"/>
      <c r="M105" s="294" t="str">
        <f>OFFSET('PROGRAMMING SKELETON'!I102,B101-100,0)</f>
        <v>reps Slot 6 Week 12</v>
      </c>
      <c r="N105" s="250"/>
      <c r="O105" s="287"/>
      <c r="P105" s="295" t="s">
        <v>2308</v>
      </c>
      <c r="Q105" s="294" t="str">
        <f>OFFSET('PROGRAMMING SKELETON'!J327,B101-100,0)</f>
        <v>Slot 9 Week 12</v>
      </c>
      <c r="R105" s="249"/>
      <c r="S105" s="294" t="str">
        <f>OFFSET('PROGRAMMING SKELETON'!F156,B101-100,0)</f>
        <v>reps Slot 9 Week 12</v>
      </c>
      <c r="T105" s="250"/>
      <c r="U105" s="287"/>
      <c r="V105" s="295" t="s">
        <v>2308</v>
      </c>
      <c r="W105" s="294" t="str">
        <f>OFFSET('PROGRAMMING SKELETON'!J381,B101-100,0)</f>
        <v>None</v>
      </c>
      <c r="X105" s="249"/>
      <c r="Y105" s="294" t="str">
        <f>OFFSET('PROGRAMMING SKELETON'!I156,B101-100,0)</f>
        <v>reps Slot 12 Week 12</v>
      </c>
      <c r="Z105" s="250"/>
      <c r="AA105" s="290"/>
      <c r="AB105" s="295" t="s">
        <v>2309</v>
      </c>
      <c r="AC105" s="294" t="str">
        <f>OFFSET('PROGRAMMING SKELETON'!L102,B101-100,0)</f>
        <v>ab work week 12</v>
      </c>
      <c r="AD105" s="253"/>
      <c r="AE105" s="253"/>
      <c r="AF105" s="250"/>
    </row>
    <row r="106" ht="84.75" hidden="1" customHeight="1">
      <c r="B106" s="237"/>
      <c r="C106" s="1"/>
      <c r="D106" s="296" t="s">
        <v>2310</v>
      </c>
      <c r="E106" s="297"/>
      <c r="F106" s="257"/>
      <c r="G106" s="257"/>
      <c r="H106" s="258"/>
      <c r="I106" s="287"/>
      <c r="J106" s="298" t="s">
        <v>2310</v>
      </c>
      <c r="K106" s="299"/>
      <c r="N106" s="261"/>
      <c r="O106" s="287"/>
      <c r="P106" s="298" t="s">
        <v>2310</v>
      </c>
      <c r="Q106" s="299"/>
      <c r="T106" s="261"/>
      <c r="U106" s="287"/>
      <c r="V106" s="298" t="s">
        <v>2310</v>
      </c>
      <c r="W106" s="299"/>
      <c r="Z106" s="261"/>
      <c r="AA106" s="290"/>
      <c r="AB106" s="300" t="s">
        <v>2311</v>
      </c>
      <c r="AC106" s="301" t="str">
        <f>OFFSET('PROGRAMMING SKELETON'!M102,B101-100,0)</f>
        <v>arm work week 12</v>
      </c>
      <c r="AD106" s="264"/>
      <c r="AE106" s="264"/>
      <c r="AF106" s="265"/>
    </row>
    <row r="107" ht="84.75" hidden="1" customHeight="1">
      <c r="B107" s="237"/>
      <c r="C107" s="1"/>
      <c r="D107" s="302" t="s">
        <v>2312</v>
      </c>
      <c r="E107" s="303" t="str">
        <f>OFFSET('PROGRAMMING SKELETON'!M217,B101-100,0)</f>
        <v>Day 1 Supplement Week 12</v>
      </c>
      <c r="H107" s="261"/>
      <c r="I107" s="287"/>
      <c r="J107" s="304" t="s">
        <v>2313</v>
      </c>
      <c r="K107" s="305" t="str">
        <f>OFFSET('PROGRAMMING SKELETON'!M174,B101-2,0)</f>
        <v>Day 2 Supplement Week 12</v>
      </c>
      <c r="N107" s="261"/>
      <c r="O107" s="287"/>
      <c r="P107" s="304" t="s">
        <v>2314</v>
      </c>
      <c r="Q107" s="305" t="str">
        <f>OFFSET('PROGRAMMING SKELETON'!M229,B101-2,0)</f>
        <v>Day 3 Supplement Week 12</v>
      </c>
      <c r="T107" s="261"/>
      <c r="U107" s="287"/>
      <c r="V107" s="304" t="s">
        <v>2315</v>
      </c>
      <c r="W107" s="305" t="str">
        <f>OFFSET('PROGRAMMING SKELETON'!M283,B101-2,0)</f>
        <v>None</v>
      </c>
      <c r="Z107" s="261"/>
      <c r="AA107" s="290"/>
      <c r="AB107" s="290"/>
      <c r="AC107" s="290"/>
      <c r="AD107" s="290"/>
      <c r="AE107" s="290"/>
      <c r="AF107" s="290"/>
    </row>
    <row r="108" ht="84.75" hidden="1" customHeight="1">
      <c r="B108" s="270"/>
      <c r="C108" s="1"/>
      <c r="D108" s="306" t="s">
        <v>2310</v>
      </c>
      <c r="E108" s="307" t="str">
        <f>OFFSET('PROGRAMMING SKELETON'!N217,B101-100,0)</f>
        <v>Notes Supplement 1 week 12</v>
      </c>
      <c r="F108" s="273"/>
      <c r="G108" s="273"/>
      <c r="H108" s="274"/>
      <c r="I108" s="287"/>
      <c r="J108" s="308" t="s">
        <v>2306</v>
      </c>
      <c r="K108" s="309" t="str">
        <f>OFFSET('PROGRAMMING SKELETON'!N174,B101-2,0)</f>
        <v>Notes Supplement 2 week 12</v>
      </c>
      <c r="L108" s="273"/>
      <c r="M108" s="273"/>
      <c r="N108" s="274"/>
      <c r="O108" s="287"/>
      <c r="P108" s="308" t="s">
        <v>2306</v>
      </c>
      <c r="Q108" s="309" t="str">
        <f>OFFSET('PROGRAMMING SKELETON'!N229,B101-2,0)</f>
        <v>Notes Supplement 3 week 12</v>
      </c>
      <c r="R108" s="273"/>
      <c r="S108" s="273"/>
      <c r="T108" s="274"/>
      <c r="U108" s="287"/>
      <c r="V108" s="308" t="s">
        <v>2306</v>
      </c>
      <c r="W108" s="309" t="str">
        <f>OFFSET('PROGRAMMING SKELETON'!N283,B101-2,0)</f>
        <v>None</v>
      </c>
      <c r="X108" s="273"/>
      <c r="Y108" s="273"/>
      <c r="Z108" s="274"/>
      <c r="AA108" s="290"/>
      <c r="AB108" s="290"/>
      <c r="AC108" s="290"/>
      <c r="AD108" s="290"/>
      <c r="AE108" s="290"/>
      <c r="AF108" s="290"/>
    </row>
    <row r="109" ht="19.5" hidden="1" customHeight="1"/>
    <row r="110" ht="84.75" hidden="1" customHeight="1">
      <c r="B110" s="232">
        <v>13.0</v>
      </c>
      <c r="C110" s="1"/>
      <c r="D110" s="233" t="s">
        <v>1235</v>
      </c>
      <c r="E110" s="22"/>
      <c r="F110" s="22"/>
      <c r="G110" s="22"/>
      <c r="H110" s="23"/>
      <c r="I110" s="49"/>
      <c r="J110" s="233" t="s">
        <v>1236</v>
      </c>
      <c r="K110" s="22"/>
      <c r="L110" s="22"/>
      <c r="M110" s="22"/>
      <c r="N110" s="23"/>
      <c r="O110" s="49"/>
      <c r="P110" s="233" t="s">
        <v>1237</v>
      </c>
      <c r="Q110" s="22"/>
      <c r="R110" s="22"/>
      <c r="S110" s="22"/>
      <c r="T110" s="23"/>
      <c r="U110" s="49"/>
      <c r="V110" s="233" t="s">
        <v>1238</v>
      </c>
      <c r="W110" s="22"/>
      <c r="X110" s="22"/>
      <c r="Y110" s="22"/>
      <c r="Z110" s="23"/>
      <c r="AA110" s="117"/>
      <c r="AB110" s="234" t="s">
        <v>2303</v>
      </c>
      <c r="AC110" s="235"/>
      <c r="AD110" s="235"/>
      <c r="AE110" s="235"/>
      <c r="AF110" s="236"/>
    </row>
    <row r="111" ht="9.75" hidden="1" customHeight="1">
      <c r="B111" s="237"/>
      <c r="C111" s="1"/>
      <c r="D111" s="117"/>
      <c r="E111" s="117"/>
      <c r="F111" s="117"/>
      <c r="G111" s="117"/>
      <c r="H111" s="117"/>
      <c r="I111" s="49"/>
      <c r="J111" s="117"/>
      <c r="K111" s="117"/>
      <c r="L111" s="117"/>
      <c r="M111" s="117"/>
      <c r="N111" s="117"/>
      <c r="O111" s="49"/>
      <c r="P111" s="117"/>
      <c r="Q111" s="117"/>
      <c r="R111" s="117"/>
      <c r="S111" s="117"/>
      <c r="T111" s="117"/>
      <c r="U111" s="117"/>
      <c r="V111" s="117"/>
      <c r="W111" s="117"/>
      <c r="X111" s="117"/>
      <c r="Y111" s="117"/>
      <c r="Z111" s="117"/>
      <c r="AA111" s="117"/>
      <c r="AB111" s="117"/>
      <c r="AC111" s="117"/>
      <c r="AD111" s="117"/>
      <c r="AE111" s="117"/>
      <c r="AF111" s="117"/>
    </row>
    <row r="112" ht="84.75" hidden="1" customHeight="1">
      <c r="B112" s="237"/>
      <c r="C112" s="1"/>
      <c r="D112" s="285" t="s">
        <v>2304</v>
      </c>
      <c r="E112" s="286" t="str">
        <f>OFFSET('PROGRAMMING SKELETON'!D118,B110-1,0)</f>
        <v>Slot 1 Week 13</v>
      </c>
      <c r="F112" s="240"/>
      <c r="G112" s="286" t="str">
        <f>OFFSET('PROGRAMMING SKELETON'!D3,B110-1,0)</f>
        <v>reps Slot 1 Week 13</v>
      </c>
      <c r="H112" s="241"/>
      <c r="I112" s="287"/>
      <c r="J112" s="288" t="s">
        <v>2304</v>
      </c>
      <c r="K112" s="289" t="str">
        <f>OFFSET('PROGRAMMING SKELETON'!D281,B110-54,0)</f>
        <v>Slot 7 Week 13</v>
      </c>
      <c r="L112" s="240"/>
      <c r="M112" s="289" t="str">
        <f>OFFSET('PROGRAMMING SKELETON'!G3,B110-1,0)</f>
        <v>reps Slot 4 Week 13</v>
      </c>
      <c r="N112" s="241"/>
      <c r="O112" s="287"/>
      <c r="P112" s="288" t="s">
        <v>2304</v>
      </c>
      <c r="Q112" s="289" t="str">
        <f>OFFSET('PROGRAMMING SKELETON'!D255,B110-28,0)</f>
        <v>Slot 7 Week 13</v>
      </c>
      <c r="R112" s="240"/>
      <c r="S112" s="289" t="str">
        <f>OFFSET('PROGRAMMING SKELETON'!D57,B110-1,0)</f>
        <v>reps Slot 7 Week 13</v>
      </c>
      <c r="T112" s="241"/>
      <c r="U112" s="287"/>
      <c r="V112" s="288" t="s">
        <v>2304</v>
      </c>
      <c r="W112" s="289" t="str">
        <f>OFFSET('PROGRAMMING SKELETON'!D282,B110-1,0)</f>
        <v>None</v>
      </c>
      <c r="X112" s="240"/>
      <c r="Y112" s="289" t="str">
        <f>OFFSET('PROGRAMMING SKELETON'!G57,B110-1,0)</f>
        <v>reps Slot 10 Week 13</v>
      </c>
      <c r="Z112" s="241"/>
      <c r="AA112" s="290"/>
      <c r="AB112" s="288" t="s">
        <v>2305</v>
      </c>
      <c r="AC112" s="289" t="str">
        <f>OFFSET('PROGRAMMING SKELETON'!J3,B110-1,0)</f>
        <v>cardio week 13</v>
      </c>
      <c r="AD112" s="246"/>
      <c r="AE112" s="246"/>
      <c r="AF112" s="241"/>
    </row>
    <row r="113" ht="84.75" hidden="1" customHeight="1">
      <c r="B113" s="237"/>
      <c r="C113" s="1"/>
      <c r="D113" s="291" t="s">
        <v>2306</v>
      </c>
      <c r="E113" s="292" t="str">
        <f>OFFSET('PROGRAMMING SKELETON'!G118,B110-1,0)</f>
        <v>Slot 2 Week 13</v>
      </c>
      <c r="F113" s="249"/>
      <c r="G113" s="292" t="str">
        <f>OFFSET('PROGRAMMING SKELETON'!E3,B110-1,0)</f>
        <v>reps Slot 2 Week 13</v>
      </c>
      <c r="H113" s="250"/>
      <c r="I113" s="287"/>
      <c r="J113" s="293" t="s">
        <v>2306</v>
      </c>
      <c r="K113" s="294" t="str">
        <f>OFFSET('PROGRAMMING SKELETON'!G281,B110-54,0)</f>
        <v>Slot 8 Week 13</v>
      </c>
      <c r="L113" s="249"/>
      <c r="M113" s="294" t="str">
        <f>OFFSET('PROGRAMMING SKELETON'!H3,B110-1,0)</f>
        <v>reps Slot 5 Week 13</v>
      </c>
      <c r="N113" s="250"/>
      <c r="O113" s="287"/>
      <c r="P113" s="293" t="s">
        <v>2306</v>
      </c>
      <c r="Q113" s="294" t="str">
        <f>OFFSET('PROGRAMMING SKELETON'!G255,B110-28,0)</f>
        <v>Slot 8 Week 13</v>
      </c>
      <c r="R113" s="249"/>
      <c r="S113" s="294" t="str">
        <f>OFFSET('PROGRAMMING SKELETON'!E57,B110-1,0)</f>
        <v>reps Slot 8 Week 13</v>
      </c>
      <c r="T113" s="250"/>
      <c r="U113" s="287"/>
      <c r="V113" s="293" t="s">
        <v>2306</v>
      </c>
      <c r="W113" s="294" t="str">
        <f>OFFSET('PROGRAMMING SKELETON'!G282,B110-1,0)</f>
        <v>None</v>
      </c>
      <c r="X113" s="249"/>
      <c r="Y113" s="294" t="str">
        <f>OFFSET('PROGRAMMING SKELETON'!H57,B110-1,0)</f>
        <v>reps Slot 11 Week 13</v>
      </c>
      <c r="Z113" s="250"/>
      <c r="AA113" s="290"/>
      <c r="AB113" s="293" t="s">
        <v>2307</v>
      </c>
      <c r="AC113" s="294" t="str">
        <f>OFFSET('PROGRAMMING SKELETON'!K3,B110-1,0)</f>
        <v>upper back week 13</v>
      </c>
      <c r="AD113" s="253"/>
      <c r="AE113" s="253"/>
      <c r="AF113" s="250"/>
    </row>
    <row r="114" ht="84.75" hidden="1" customHeight="1">
      <c r="B114" s="237"/>
      <c r="C114" s="1"/>
      <c r="D114" s="291" t="s">
        <v>2308</v>
      </c>
      <c r="E114" s="292" t="str">
        <f>OFFSET('PROGRAMMING SKELETON'!J118,B110-1,0)</f>
        <v>Slot 3 Week 13</v>
      </c>
      <c r="F114" s="249"/>
      <c r="G114" s="292" t="str">
        <f>OFFSET('PROGRAMMING SKELETON'!F3,B110-1,0)</f>
        <v>reps Slot 3 Week 13</v>
      </c>
      <c r="H114" s="250"/>
      <c r="I114" s="287"/>
      <c r="J114" s="295" t="s">
        <v>2308</v>
      </c>
      <c r="K114" s="294" t="str">
        <f>OFFSET('PROGRAMMING SKELETON'!J281,B110-54,0)</f>
        <v>Slot 9 Week 13</v>
      </c>
      <c r="L114" s="249"/>
      <c r="M114" s="294" t="str">
        <f>OFFSET('PROGRAMMING SKELETON'!I3,B110-1,0)</f>
        <v>reps Slot 6 Week 13</v>
      </c>
      <c r="N114" s="250"/>
      <c r="O114" s="287"/>
      <c r="P114" s="295" t="s">
        <v>2308</v>
      </c>
      <c r="Q114" s="294" t="str">
        <f>OFFSET('PROGRAMMING SKELETON'!J255,B110-28,0)</f>
        <v>Slot 9 Week 13</v>
      </c>
      <c r="R114" s="249"/>
      <c r="S114" s="294" t="str">
        <f>OFFSET('PROGRAMMING SKELETON'!F57,B110-1,0)</f>
        <v>reps Slot 9 Week 13</v>
      </c>
      <c r="T114" s="250"/>
      <c r="U114" s="287"/>
      <c r="V114" s="295" t="s">
        <v>2308</v>
      </c>
      <c r="W114" s="294" t="str">
        <f>OFFSET('PROGRAMMING SKELETON'!J282,B110-1,0)</f>
        <v>None</v>
      </c>
      <c r="X114" s="249"/>
      <c r="Y114" s="294" t="str">
        <f>OFFSET('PROGRAMMING SKELETON'!I57,B110-1,0)</f>
        <v>reps Slot 12 Week 13</v>
      </c>
      <c r="Z114" s="250"/>
      <c r="AA114" s="290"/>
      <c r="AB114" s="295" t="s">
        <v>2309</v>
      </c>
      <c r="AC114" s="294" t="str">
        <f>OFFSET('PROGRAMMING SKELETON'!L3,B110-1,0)</f>
        <v>ab work week 13</v>
      </c>
      <c r="AD114" s="253"/>
      <c r="AE114" s="253"/>
      <c r="AF114" s="250"/>
    </row>
    <row r="115" ht="84.75" hidden="1" customHeight="1">
      <c r="B115" s="237"/>
      <c r="C115" s="1"/>
      <c r="D115" s="296" t="s">
        <v>2310</v>
      </c>
      <c r="E115" s="297"/>
      <c r="F115" s="257"/>
      <c r="G115" s="257"/>
      <c r="H115" s="258"/>
      <c r="I115" s="287"/>
      <c r="J115" s="298" t="s">
        <v>2310</v>
      </c>
      <c r="K115" s="299"/>
      <c r="N115" s="261"/>
      <c r="O115" s="287"/>
      <c r="P115" s="298" t="s">
        <v>2310</v>
      </c>
      <c r="Q115" s="299"/>
      <c r="T115" s="261"/>
      <c r="U115" s="287"/>
      <c r="V115" s="298" t="s">
        <v>2310</v>
      </c>
      <c r="W115" s="299"/>
      <c r="Z115" s="261"/>
      <c r="AA115" s="290"/>
      <c r="AB115" s="300" t="s">
        <v>2311</v>
      </c>
      <c r="AC115" s="301" t="str">
        <f>OFFSET('PROGRAMMING SKELETON'!M3,B110-1,0)</f>
        <v>arm work week 13</v>
      </c>
      <c r="AD115" s="264"/>
      <c r="AE115" s="264"/>
      <c r="AF115" s="265"/>
    </row>
    <row r="116" ht="84.75" hidden="1" customHeight="1">
      <c r="B116" s="237"/>
      <c r="C116" s="1"/>
      <c r="D116" s="302" t="s">
        <v>2312</v>
      </c>
      <c r="E116" s="303" t="str">
        <f>OFFSET('PROGRAMMING SKELETON'!M118,B110-1,0)</f>
        <v>Day 1 Supplement Week 13</v>
      </c>
      <c r="H116" s="261"/>
      <c r="I116" s="287"/>
      <c r="J116" s="304" t="s">
        <v>2313</v>
      </c>
      <c r="K116" s="305" t="str">
        <f>OFFSET('PROGRAMMING SKELETON'!M174,B110-2,0)</f>
        <v>Day 2 Supplement Week 13</v>
      </c>
      <c r="N116" s="261"/>
      <c r="O116" s="287"/>
      <c r="P116" s="304" t="s">
        <v>2314</v>
      </c>
      <c r="Q116" s="305" t="str">
        <f>OFFSET('PROGRAMMING SKELETON'!N229,B110-2,0)</f>
        <v>Notes Supplement 3 week 13</v>
      </c>
      <c r="T116" s="261"/>
      <c r="U116" s="287"/>
      <c r="V116" s="304" t="s">
        <v>2315</v>
      </c>
      <c r="W116" s="305" t="str">
        <f>OFFSET('PROGRAMMING SKELETON'!M283,B110-2,0)</f>
        <v>None</v>
      </c>
      <c r="Z116" s="261"/>
      <c r="AA116" s="290"/>
      <c r="AB116" s="290"/>
      <c r="AC116" s="290"/>
      <c r="AD116" s="290"/>
      <c r="AE116" s="290"/>
      <c r="AF116" s="290"/>
    </row>
    <row r="117" ht="84.75" hidden="1" customHeight="1">
      <c r="B117" s="270"/>
      <c r="C117" s="1"/>
      <c r="D117" s="306" t="s">
        <v>2310</v>
      </c>
      <c r="E117" s="307" t="str">
        <f>OFFSET('PROGRAMMING SKELETON'!N118,B110-1,0)</f>
        <v>Notes Supplement 1 week 13</v>
      </c>
      <c r="F117" s="273"/>
      <c r="G117" s="273"/>
      <c r="H117" s="274"/>
      <c r="I117" s="287"/>
      <c r="J117" s="308" t="s">
        <v>2306</v>
      </c>
      <c r="K117" s="309" t="str">
        <f>OFFSET('PROGRAMMING SKELETON'!N174,B110-2,0)</f>
        <v>Notes Supplement 2 week 13</v>
      </c>
      <c r="L117" s="273"/>
      <c r="M117" s="273"/>
      <c r="N117" s="274"/>
      <c r="O117" s="287"/>
      <c r="P117" s="308" t="s">
        <v>2306</v>
      </c>
      <c r="Q117" s="309" t="str">
        <f>OFFSET('PROGRAMMING SKELETON'!N229,B110-2,0)</f>
        <v>Notes Supplement 3 week 13</v>
      </c>
      <c r="R117" s="273"/>
      <c r="S117" s="273"/>
      <c r="T117" s="274"/>
      <c r="U117" s="287"/>
      <c r="V117" s="308" t="s">
        <v>2306</v>
      </c>
      <c r="W117" s="309" t="str">
        <f>OFFSET('PROGRAMMING SKELETON'!N283,B110-2,0)</f>
        <v>None</v>
      </c>
      <c r="X117" s="273"/>
      <c r="Y117" s="273"/>
      <c r="Z117" s="274"/>
      <c r="AA117" s="290"/>
      <c r="AB117" s="290"/>
      <c r="AC117" s="290"/>
      <c r="AD117" s="290"/>
      <c r="AE117" s="290"/>
      <c r="AF117" s="290"/>
    </row>
    <row r="118" ht="19.5" hidden="1" customHeight="1"/>
    <row r="119" ht="84.75" hidden="1" customHeight="1">
      <c r="B119" s="232">
        <v>14.0</v>
      </c>
      <c r="C119" s="1"/>
      <c r="D119" s="233" t="s">
        <v>1235</v>
      </c>
      <c r="E119" s="22"/>
      <c r="F119" s="22"/>
      <c r="G119" s="22"/>
      <c r="H119" s="23"/>
      <c r="I119" s="49"/>
      <c r="J119" s="233" t="s">
        <v>1236</v>
      </c>
      <c r="K119" s="22"/>
      <c r="L119" s="22"/>
      <c r="M119" s="22"/>
      <c r="N119" s="23"/>
      <c r="O119" s="49"/>
      <c r="P119" s="233" t="s">
        <v>1237</v>
      </c>
      <c r="Q119" s="22"/>
      <c r="R119" s="22"/>
      <c r="S119" s="22"/>
      <c r="T119" s="23"/>
      <c r="U119" s="49"/>
      <c r="V119" s="233" t="s">
        <v>1238</v>
      </c>
      <c r="W119" s="22"/>
      <c r="X119" s="22"/>
      <c r="Y119" s="22"/>
      <c r="Z119" s="23"/>
      <c r="AA119" s="117"/>
      <c r="AB119" s="234" t="s">
        <v>2303</v>
      </c>
      <c r="AC119" s="235"/>
      <c r="AD119" s="235"/>
      <c r="AE119" s="235"/>
      <c r="AF119" s="236"/>
    </row>
    <row r="120" ht="9.75" hidden="1" customHeight="1">
      <c r="B120" s="237"/>
      <c r="C120" s="1"/>
      <c r="D120" s="117"/>
      <c r="E120" s="117"/>
      <c r="F120" s="117"/>
      <c r="G120" s="117"/>
      <c r="H120" s="117"/>
      <c r="I120" s="49"/>
      <c r="J120" s="117"/>
      <c r="K120" s="117"/>
      <c r="L120" s="117"/>
      <c r="M120" s="117"/>
      <c r="N120" s="117"/>
      <c r="O120" s="49"/>
      <c r="P120" s="117"/>
      <c r="Q120" s="117"/>
      <c r="R120" s="117"/>
      <c r="S120" s="117"/>
      <c r="T120" s="117"/>
      <c r="U120" s="117"/>
      <c r="V120" s="117"/>
      <c r="W120" s="117"/>
      <c r="X120" s="117"/>
      <c r="Y120" s="117"/>
      <c r="Z120" s="117"/>
      <c r="AA120" s="117"/>
      <c r="AB120" s="117"/>
      <c r="AC120" s="117"/>
      <c r="AD120" s="117"/>
      <c r="AE120" s="117"/>
      <c r="AF120" s="117"/>
    </row>
    <row r="121" ht="84.75" hidden="1" customHeight="1">
      <c r="B121" s="237"/>
      <c r="C121" s="1"/>
      <c r="D121" s="285" t="s">
        <v>2304</v>
      </c>
      <c r="E121" s="286" t="str">
        <f>OFFSET('PROGRAMMING SKELETON'!D118,B119-1,0)</f>
        <v>Slot 1 Week 14</v>
      </c>
      <c r="F121" s="240"/>
      <c r="G121" s="286" t="str">
        <f>OFFSET('PROGRAMMING SKELETON'!D3,B119-1,0)</f>
        <v>reps Slot 1 Week 14</v>
      </c>
      <c r="H121" s="241"/>
      <c r="I121" s="287"/>
      <c r="J121" s="288" t="s">
        <v>2304</v>
      </c>
      <c r="K121" s="289" t="str">
        <f>OFFSET('PROGRAMMING SKELETON'!D173,B119-1,0)</f>
        <v>Slot 4 Week 14</v>
      </c>
      <c r="L121" s="240"/>
      <c r="M121" s="289" t="str">
        <f>OFFSET('PROGRAMMING SKELETON'!G3,B119-1,0)</f>
        <v>reps Slot 4 Week 14</v>
      </c>
      <c r="N121" s="241"/>
      <c r="O121" s="287"/>
      <c r="P121" s="288" t="s">
        <v>2304</v>
      </c>
      <c r="Q121" s="289" t="str">
        <f>OFFSET('PROGRAMMING SKELETON'!D228,B119-1,0)</f>
        <v>Slot 7 Week 14</v>
      </c>
      <c r="R121" s="240"/>
      <c r="S121" s="289" t="str">
        <f>OFFSET('PROGRAMMING SKELETON'!D57,B119-1,0)</f>
        <v>reps Slot 7 Week 14</v>
      </c>
      <c r="T121" s="241"/>
      <c r="U121" s="287"/>
      <c r="V121" s="288" t="s">
        <v>2304</v>
      </c>
      <c r="W121" s="289" t="str">
        <f>OFFSET('PROGRAMMING SKELETON'!D288,B119-1,0)</f>
        <v>None</v>
      </c>
      <c r="X121" s="240"/>
      <c r="Y121" s="289" t="str">
        <f>OFFSET('PROGRAMMING SKELETON'!G57,B119-1,0)</f>
        <v>reps Slot 10 Week 14</v>
      </c>
      <c r="Z121" s="241"/>
      <c r="AA121" s="290"/>
      <c r="AB121" s="288" t="s">
        <v>2305</v>
      </c>
      <c r="AC121" s="289" t="str">
        <f>OFFSET('PROGRAMMING SKELETON'!J3,B119-1,0)</f>
        <v>cardio week 14</v>
      </c>
      <c r="AD121" s="246"/>
      <c r="AE121" s="246"/>
      <c r="AF121" s="241"/>
    </row>
    <row r="122" ht="84.75" hidden="1" customHeight="1">
      <c r="B122" s="237"/>
      <c r="C122" s="1"/>
      <c r="D122" s="291" t="s">
        <v>2306</v>
      </c>
      <c r="E122" s="292" t="str">
        <f>OFFSET('PROGRAMMING SKELETON'!G118,B119-1,0)</f>
        <v>Slot 2 Week 14</v>
      </c>
      <c r="F122" s="249"/>
      <c r="G122" s="292" t="str">
        <f>OFFSET('PROGRAMMING SKELETON'!E3,B119-1,0)</f>
        <v>reps Slot 2 Week 14</v>
      </c>
      <c r="H122" s="250"/>
      <c r="I122" s="287"/>
      <c r="J122" s="293" t="s">
        <v>2306</v>
      </c>
      <c r="K122" s="294" t="str">
        <f>OFFSET('PROGRAMMING SKELETON'!G173,B119-1,0)</f>
        <v>Slot 5 Week 14</v>
      </c>
      <c r="L122" s="249"/>
      <c r="M122" s="294" t="str">
        <f>OFFSET('PROGRAMMING SKELETON'!H3,B119-1,0)</f>
        <v>reps Slot 5 Week 14</v>
      </c>
      <c r="N122" s="250"/>
      <c r="O122" s="287"/>
      <c r="P122" s="293" t="s">
        <v>2306</v>
      </c>
      <c r="Q122" s="294" t="str">
        <f>OFFSET('PROGRAMMING SKELETON'!G228,B119-1,0)</f>
        <v>Slot 8 Week 14</v>
      </c>
      <c r="R122" s="249"/>
      <c r="S122" s="294" t="str">
        <f>OFFSET('PROGRAMMING SKELETON'!E57,B119-1,0)</f>
        <v>reps Slot 8 Week 14</v>
      </c>
      <c r="T122" s="250"/>
      <c r="U122" s="287"/>
      <c r="V122" s="293" t="s">
        <v>2306</v>
      </c>
      <c r="W122" s="294" t="str">
        <f>OFFSET('PROGRAMMING SKELETON'!G288,B119-1,0)</f>
        <v>None</v>
      </c>
      <c r="X122" s="249"/>
      <c r="Y122" s="294" t="str">
        <f>OFFSET('PROGRAMMING SKELETON'!H57,B119-1,0)</f>
        <v>reps Slot 11 Week 14</v>
      </c>
      <c r="Z122" s="250"/>
      <c r="AA122" s="290"/>
      <c r="AB122" s="293" t="s">
        <v>2307</v>
      </c>
      <c r="AC122" s="294" t="str">
        <f>OFFSET('PROGRAMMING SKELETON'!K3,B119-1,0)</f>
        <v>upper back week 14</v>
      </c>
      <c r="AD122" s="253"/>
      <c r="AE122" s="253"/>
      <c r="AF122" s="250"/>
    </row>
    <row r="123" ht="84.75" hidden="1" customHeight="1">
      <c r="B123" s="237"/>
      <c r="C123" s="1"/>
      <c r="D123" s="291" t="s">
        <v>2308</v>
      </c>
      <c r="E123" s="292" t="str">
        <f>OFFSET('PROGRAMMING SKELETON'!J118,B119-1,0)</f>
        <v>Slot 3 Week 14</v>
      </c>
      <c r="F123" s="249"/>
      <c r="G123" s="292" t="str">
        <f>OFFSET('PROGRAMMING SKELETON'!F3,B119-1,0)</f>
        <v>reps Slot 3 Week 14</v>
      </c>
      <c r="H123" s="250"/>
      <c r="I123" s="287"/>
      <c r="J123" s="295" t="s">
        <v>2308</v>
      </c>
      <c r="K123" s="294" t="str">
        <f>OFFSET('PROGRAMMING SKELETON'!J173,B119-1,0)</f>
        <v>Slot 6 Week 14</v>
      </c>
      <c r="L123" s="249"/>
      <c r="M123" s="294" t="str">
        <f>OFFSET('PROGRAMMING SKELETON'!I3,B119-1,0)</f>
        <v>reps Slot 6 Week 14</v>
      </c>
      <c r="N123" s="250"/>
      <c r="O123" s="287"/>
      <c r="P123" s="295" t="s">
        <v>2308</v>
      </c>
      <c r="Q123" s="294" t="str">
        <f>OFFSET('PROGRAMMING SKELETON'!J228,B119-1,0)</f>
        <v>Slot 9 Week 14</v>
      </c>
      <c r="R123" s="249"/>
      <c r="S123" s="294" t="str">
        <f>OFFSET('PROGRAMMING SKELETON'!F57,B119-1,0)</f>
        <v>reps Slot 9 Week 14</v>
      </c>
      <c r="T123" s="250"/>
      <c r="U123" s="287"/>
      <c r="V123" s="295" t="s">
        <v>2308</v>
      </c>
      <c r="W123" s="294" t="str">
        <f>OFFSET('PROGRAMMING SKELETON'!J288,B119-1,0)</f>
        <v>None</v>
      </c>
      <c r="X123" s="249"/>
      <c r="Y123" s="294" t="str">
        <f>OFFSET('PROGRAMMING SKELETON'!I57,B119-1,0)</f>
        <v>reps Slot 12 Week 14</v>
      </c>
      <c r="Z123" s="250"/>
      <c r="AA123" s="290"/>
      <c r="AB123" s="295" t="s">
        <v>2309</v>
      </c>
      <c r="AC123" s="294" t="str">
        <f>OFFSET('PROGRAMMING SKELETON'!L3,B119-1,0)</f>
        <v>ab work week 14</v>
      </c>
      <c r="AD123" s="253"/>
      <c r="AE123" s="253"/>
      <c r="AF123" s="250"/>
    </row>
    <row r="124" ht="84.75" hidden="1" customHeight="1">
      <c r="B124" s="237"/>
      <c r="C124" s="1"/>
      <c r="D124" s="296" t="s">
        <v>2310</v>
      </c>
      <c r="E124" s="297"/>
      <c r="F124" s="257"/>
      <c r="G124" s="257"/>
      <c r="H124" s="258"/>
      <c r="I124" s="287"/>
      <c r="J124" s="298" t="s">
        <v>2310</v>
      </c>
      <c r="K124" s="299"/>
      <c r="N124" s="261"/>
      <c r="O124" s="287"/>
      <c r="P124" s="298" t="s">
        <v>2310</v>
      </c>
      <c r="Q124" s="299"/>
      <c r="T124" s="261"/>
      <c r="U124" s="287"/>
      <c r="V124" s="298" t="s">
        <v>2310</v>
      </c>
      <c r="W124" s="299"/>
      <c r="Z124" s="261"/>
      <c r="AA124" s="290"/>
      <c r="AB124" s="300" t="s">
        <v>2311</v>
      </c>
      <c r="AC124" s="301" t="str">
        <f>OFFSET('PROGRAMMING SKELETON'!M3,B119-1,0)</f>
        <v>arm work week 14</v>
      </c>
      <c r="AD124" s="264"/>
      <c r="AE124" s="264"/>
      <c r="AF124" s="265"/>
    </row>
    <row r="125" ht="84.75" hidden="1" customHeight="1">
      <c r="B125" s="237"/>
      <c r="C125" s="1"/>
      <c r="D125" s="302" t="s">
        <v>2312</v>
      </c>
      <c r="E125" s="303" t="str">
        <f>OFFSET('PROGRAMMING SKELETON'!M118,B119-1,0)</f>
        <v>Day 1 Supplement Week 14</v>
      </c>
      <c r="H125" s="261"/>
      <c r="I125" s="287"/>
      <c r="J125" s="304" t="s">
        <v>2313</v>
      </c>
      <c r="K125" s="305" t="str">
        <f>OFFSET('PROGRAMMING SKELETON'!M174,B119-2,0)</f>
        <v>Day 2 Supplement Week 14</v>
      </c>
      <c r="N125" s="261"/>
      <c r="O125" s="287"/>
      <c r="P125" s="304" t="s">
        <v>2314</v>
      </c>
      <c r="Q125" s="305" t="str">
        <f>OFFSET('PROGRAMMING SKELETON'!M229,B119-2,0)</f>
        <v>Day 3 Supplement Week 14</v>
      </c>
      <c r="T125" s="261"/>
      <c r="U125" s="287"/>
      <c r="V125" s="304" t="s">
        <v>2315</v>
      </c>
      <c r="W125" s="305" t="str">
        <f>OFFSET('PROGRAMMING SKELETON'!M301,B119-20,0)</f>
        <v>None</v>
      </c>
      <c r="Z125" s="261"/>
      <c r="AA125" s="290"/>
      <c r="AB125" s="290"/>
      <c r="AC125" s="290"/>
      <c r="AD125" s="290"/>
      <c r="AE125" s="290"/>
      <c r="AF125" s="290"/>
    </row>
    <row r="126" ht="84.75" hidden="1" customHeight="1">
      <c r="B126" s="270"/>
      <c r="C126" s="1"/>
      <c r="D126" s="306" t="s">
        <v>2310</v>
      </c>
      <c r="E126" s="307" t="str">
        <f>OFFSET('PROGRAMMING SKELETON'!N118,B119-1,0)</f>
        <v>Notes Supplement 1 week 14</v>
      </c>
      <c r="F126" s="273"/>
      <c r="G126" s="273"/>
      <c r="H126" s="274"/>
      <c r="I126" s="287"/>
      <c r="J126" s="308" t="s">
        <v>2306</v>
      </c>
      <c r="K126" s="309" t="str">
        <f>OFFSET('PROGRAMMING SKELETON'!N174,B119-2,0)</f>
        <v>Notes Supplement 2 week 14</v>
      </c>
      <c r="L126" s="273"/>
      <c r="M126" s="273"/>
      <c r="N126" s="274"/>
      <c r="O126" s="287"/>
      <c r="P126" s="308" t="s">
        <v>2306</v>
      </c>
      <c r="Q126" s="309" t="str">
        <f>OFFSET('PROGRAMMING SKELETON'!N229,B119-2,0)</f>
        <v>Notes Supplement 3 week 14</v>
      </c>
      <c r="R126" s="273"/>
      <c r="S126" s="273"/>
      <c r="T126" s="274"/>
      <c r="U126" s="287"/>
      <c r="V126" s="308" t="s">
        <v>2306</v>
      </c>
      <c r="W126" s="309" t="str">
        <f>OFFSET('PROGRAMMING SKELETON'!N301,B119-20,0)</f>
        <v>None</v>
      </c>
      <c r="X126" s="273"/>
      <c r="Y126" s="273"/>
      <c r="Z126" s="274"/>
      <c r="AA126" s="290"/>
      <c r="AB126" s="290"/>
      <c r="AC126" s="290"/>
      <c r="AD126" s="290"/>
      <c r="AE126" s="290"/>
      <c r="AF126" s="290"/>
    </row>
    <row r="127" ht="19.5" hidden="1" customHeight="1"/>
    <row r="128" ht="84.75" hidden="1" customHeight="1">
      <c r="B128" s="232">
        <v>15.0</v>
      </c>
      <c r="C128" s="1"/>
      <c r="D128" s="233" t="s">
        <v>1235</v>
      </c>
      <c r="E128" s="22"/>
      <c r="F128" s="22"/>
      <c r="G128" s="22"/>
      <c r="H128" s="23"/>
      <c r="I128" s="49"/>
      <c r="J128" s="233" t="s">
        <v>1236</v>
      </c>
      <c r="K128" s="22"/>
      <c r="L128" s="22"/>
      <c r="M128" s="22"/>
      <c r="N128" s="23"/>
      <c r="O128" s="49"/>
      <c r="P128" s="233" t="s">
        <v>1237</v>
      </c>
      <c r="Q128" s="22"/>
      <c r="R128" s="22"/>
      <c r="S128" s="22"/>
      <c r="T128" s="23"/>
      <c r="U128" s="49"/>
      <c r="V128" s="233" t="s">
        <v>1238</v>
      </c>
      <c r="W128" s="22"/>
      <c r="X128" s="22"/>
      <c r="Y128" s="22"/>
      <c r="Z128" s="23"/>
      <c r="AA128" s="117"/>
      <c r="AB128" s="234" t="s">
        <v>2303</v>
      </c>
      <c r="AC128" s="235"/>
      <c r="AD128" s="235"/>
      <c r="AE128" s="235"/>
      <c r="AF128" s="236"/>
    </row>
    <row r="129" ht="9.75" hidden="1" customHeight="1">
      <c r="B129" s="237"/>
      <c r="C129" s="1"/>
      <c r="D129" s="117"/>
      <c r="E129" s="117"/>
      <c r="F129" s="117"/>
      <c r="G129" s="117"/>
      <c r="H129" s="117"/>
      <c r="I129" s="49"/>
      <c r="J129" s="117"/>
      <c r="K129" s="117"/>
      <c r="L129" s="117"/>
      <c r="M129" s="117"/>
      <c r="N129" s="117"/>
      <c r="O129" s="49"/>
      <c r="P129" s="117"/>
      <c r="Q129" s="117"/>
      <c r="R129" s="117"/>
      <c r="S129" s="117"/>
      <c r="T129" s="117"/>
      <c r="U129" s="117"/>
      <c r="V129" s="117"/>
      <c r="W129" s="117"/>
      <c r="X129" s="117"/>
      <c r="Y129" s="117"/>
      <c r="Z129" s="117"/>
      <c r="AA129" s="117"/>
      <c r="AB129" s="117"/>
      <c r="AC129" s="117"/>
      <c r="AD129" s="117"/>
      <c r="AE129" s="117"/>
      <c r="AF129" s="117"/>
    </row>
    <row r="130" ht="84.75" hidden="1" customHeight="1">
      <c r="B130" s="237"/>
      <c r="C130" s="1"/>
      <c r="D130" s="285" t="s">
        <v>2304</v>
      </c>
      <c r="E130" s="286" t="str">
        <f>OFFSET('PROGRAMMING SKELETON'!D118,B128-1,0)</f>
        <v>Slot 1 Week 15</v>
      </c>
      <c r="F130" s="240"/>
      <c r="G130" s="286" t="str">
        <f>OFFSET('PROGRAMMING SKELETON'!D3,B128-1,0)</f>
        <v>reps Slot 1 Week 15</v>
      </c>
      <c r="H130" s="241"/>
      <c r="I130" s="287"/>
      <c r="J130" s="288" t="s">
        <v>2304</v>
      </c>
      <c r="K130" s="289" t="str">
        <f>OFFSET('PROGRAMMING SKELETON'!D173,B128-1,0)</f>
        <v>Slot 4 Week 15</v>
      </c>
      <c r="L130" s="240"/>
      <c r="M130" s="289" t="str">
        <f>OFFSET('PROGRAMMING SKELETON'!G3,B128-1,0)</f>
        <v>reps Slot 4 Week 15</v>
      </c>
      <c r="N130" s="241"/>
      <c r="O130" s="287"/>
      <c r="P130" s="288" t="s">
        <v>2304</v>
      </c>
      <c r="Q130" s="289" t="str">
        <f>OFFSET('PROGRAMMING SKELETON'!D228,B128-1,0)</f>
        <v>Slot 7 Week 15</v>
      </c>
      <c r="R130" s="240"/>
      <c r="S130" s="289" t="str">
        <f>OFFSET('PROGRAMMING SKELETON'!D57,B128-1,0)</f>
        <v>reps Slot 7 Week 15</v>
      </c>
      <c r="T130" s="241"/>
      <c r="U130" s="287"/>
      <c r="V130" s="288" t="s">
        <v>2304</v>
      </c>
      <c r="W130" s="289" t="str">
        <f>OFFSET('PROGRAMMING SKELETON'!D282,B128-1,0)</f>
        <v>None</v>
      </c>
      <c r="X130" s="240"/>
      <c r="Y130" s="289" t="str">
        <f>OFFSET('PROGRAMMING SKELETON'!G57,B128-1,0)</f>
        <v>reps Slot 10 Week 15</v>
      </c>
      <c r="Z130" s="241"/>
      <c r="AA130" s="290"/>
      <c r="AB130" s="288" t="s">
        <v>2305</v>
      </c>
      <c r="AC130" s="289" t="str">
        <f>OFFSET('PROGRAMMING SKELETON'!J3,B128-1,0)</f>
        <v>cardio week 15</v>
      </c>
      <c r="AD130" s="246"/>
      <c r="AE130" s="246"/>
      <c r="AF130" s="241"/>
    </row>
    <row r="131" ht="84.75" hidden="1" customHeight="1">
      <c r="B131" s="237"/>
      <c r="C131" s="1"/>
      <c r="D131" s="291" t="s">
        <v>2306</v>
      </c>
      <c r="E131" s="292" t="str">
        <f>OFFSET('PROGRAMMING SKELETON'!G118,B128-1,0)</f>
        <v>Slot 2 Week 15</v>
      </c>
      <c r="F131" s="249"/>
      <c r="G131" s="292" t="str">
        <f>OFFSET('PROGRAMMING SKELETON'!E3,B128-1,0)</f>
        <v>reps Slot 2 Week 15</v>
      </c>
      <c r="H131" s="250"/>
      <c r="I131" s="287"/>
      <c r="J131" s="293" t="s">
        <v>2306</v>
      </c>
      <c r="K131" s="294" t="str">
        <f>OFFSET('PROGRAMMING SKELETON'!G173,B128-1,0)</f>
        <v>Slot 5 Week 15</v>
      </c>
      <c r="L131" s="249"/>
      <c r="M131" s="294" t="str">
        <f>OFFSET('PROGRAMMING SKELETON'!H3,B128-1,0)</f>
        <v>reps Slot 5 Week 15</v>
      </c>
      <c r="N131" s="250"/>
      <c r="O131" s="287"/>
      <c r="P131" s="293" t="s">
        <v>2306</v>
      </c>
      <c r="Q131" s="294" t="str">
        <f>OFFSET('PROGRAMMING SKELETON'!G228,B128-1,0)</f>
        <v>Slot 8 Week 15</v>
      </c>
      <c r="R131" s="249"/>
      <c r="S131" s="294" t="str">
        <f>OFFSET('PROGRAMMING SKELETON'!E57,B128-1,0)</f>
        <v>reps Slot 8 Week 15</v>
      </c>
      <c r="T131" s="250"/>
      <c r="U131" s="287"/>
      <c r="V131" s="293" t="s">
        <v>2306</v>
      </c>
      <c r="W131" s="294" t="str">
        <f>OFFSET('PROGRAMMING SKELETON'!G282,B128-1,0)</f>
        <v>None</v>
      </c>
      <c r="X131" s="249"/>
      <c r="Y131" s="294" t="str">
        <f>OFFSET('PROGRAMMING SKELETON'!H57,B128-1,0)</f>
        <v>reps Slot 11 Week 15</v>
      </c>
      <c r="Z131" s="250"/>
      <c r="AA131" s="290"/>
      <c r="AB131" s="293" t="s">
        <v>2307</v>
      </c>
      <c r="AC131" s="294" t="str">
        <f>OFFSET('PROGRAMMING SKELETON'!K3,B128-1,0)</f>
        <v>upper back week 15</v>
      </c>
      <c r="AD131" s="253"/>
      <c r="AE131" s="253"/>
      <c r="AF131" s="250"/>
    </row>
    <row r="132" ht="84.75" hidden="1" customHeight="1">
      <c r="B132" s="237"/>
      <c r="C132" s="1"/>
      <c r="D132" s="291" t="s">
        <v>2308</v>
      </c>
      <c r="E132" s="292" t="str">
        <f>OFFSET('PROGRAMMING SKELETON'!J118,B128-1,0)</f>
        <v>Slot 3 Week 15</v>
      </c>
      <c r="F132" s="249"/>
      <c r="G132" s="292" t="str">
        <f>OFFSET('PROGRAMMING SKELETON'!F3,B128-1,0)</f>
        <v>reps Slot 3 Week 15</v>
      </c>
      <c r="H132" s="250"/>
      <c r="I132" s="287"/>
      <c r="J132" s="295" t="s">
        <v>2308</v>
      </c>
      <c r="K132" s="294" t="str">
        <f>OFFSET('PROGRAMMING SKELETON'!J173,B128-1,0)</f>
        <v>Slot 6 Week 15</v>
      </c>
      <c r="L132" s="249"/>
      <c r="M132" s="294" t="str">
        <f>OFFSET('PROGRAMMING SKELETON'!I3,B128-1,0)</f>
        <v>reps Slot 6 Week 15</v>
      </c>
      <c r="N132" s="250"/>
      <c r="O132" s="287"/>
      <c r="P132" s="295" t="s">
        <v>2308</v>
      </c>
      <c r="Q132" s="294" t="str">
        <f>OFFSET('PROGRAMMING SKELETON'!J228,B128-1,0)</f>
        <v>Slot 9 Week 15</v>
      </c>
      <c r="R132" s="249"/>
      <c r="S132" s="294" t="str">
        <f>OFFSET('PROGRAMMING SKELETON'!F57,B128-1,0)</f>
        <v>reps Slot 9 Week 15</v>
      </c>
      <c r="T132" s="250"/>
      <c r="U132" s="287"/>
      <c r="V132" s="295" t="s">
        <v>2308</v>
      </c>
      <c r="W132" s="294" t="str">
        <f>OFFSET('PROGRAMMING SKELETON'!J282,B128-1,0)</f>
        <v>None</v>
      </c>
      <c r="X132" s="249"/>
      <c r="Y132" s="294" t="str">
        <f>OFFSET('PROGRAMMING SKELETON'!I57,B128-1,0)</f>
        <v>reps Slot 12 Week 15</v>
      </c>
      <c r="Z132" s="250"/>
      <c r="AA132" s="290"/>
      <c r="AB132" s="295" t="s">
        <v>2309</v>
      </c>
      <c r="AC132" s="294" t="str">
        <f>OFFSET('PROGRAMMING SKELETON'!L3,B128-1,0)</f>
        <v>ab work week 15</v>
      </c>
      <c r="AD132" s="253"/>
      <c r="AE132" s="253"/>
      <c r="AF132" s="250"/>
    </row>
    <row r="133" ht="84.75" hidden="1" customHeight="1">
      <c r="B133" s="237"/>
      <c r="C133" s="1"/>
      <c r="D133" s="296" t="s">
        <v>2310</v>
      </c>
      <c r="E133" s="297"/>
      <c r="F133" s="257"/>
      <c r="G133" s="257"/>
      <c r="H133" s="258"/>
      <c r="I133" s="287"/>
      <c r="J133" s="298" t="s">
        <v>2310</v>
      </c>
      <c r="K133" s="299"/>
      <c r="N133" s="261"/>
      <c r="O133" s="287"/>
      <c r="P133" s="298" t="s">
        <v>2310</v>
      </c>
      <c r="Q133" s="299"/>
      <c r="T133" s="261"/>
      <c r="U133" s="287"/>
      <c r="V133" s="298" t="s">
        <v>2310</v>
      </c>
      <c r="W133" s="299"/>
      <c r="Z133" s="261"/>
      <c r="AA133" s="290"/>
      <c r="AB133" s="300" t="s">
        <v>2311</v>
      </c>
      <c r="AC133" s="301" t="str">
        <f>OFFSET('PROGRAMMING SKELETON'!M3,B128-1,0)</f>
        <v>arm work week 15</v>
      </c>
      <c r="AD133" s="264"/>
      <c r="AE133" s="264"/>
      <c r="AF133" s="265"/>
    </row>
    <row r="134" ht="84.75" hidden="1" customHeight="1">
      <c r="B134" s="237"/>
      <c r="C134" s="1"/>
      <c r="D134" s="302" t="s">
        <v>2312</v>
      </c>
      <c r="E134" s="303" t="str">
        <f>OFFSET('PROGRAMMING SKELETON'!M118,B128-1,0)</f>
        <v>Day 1 Supplement Week 15</v>
      </c>
      <c r="H134" s="261"/>
      <c r="I134" s="287"/>
      <c r="J134" s="304" t="s">
        <v>2313</v>
      </c>
      <c r="K134" s="305" t="str">
        <f>OFFSET('PROGRAMMING SKELETON'!M174,B128-2,0)</f>
        <v>Day 2 Supplement Week 15</v>
      </c>
      <c r="N134" s="261"/>
      <c r="O134" s="287"/>
      <c r="P134" s="304" t="s">
        <v>2314</v>
      </c>
      <c r="Q134" s="305" t="str">
        <f>OFFSET('PROGRAMMING SKELETON'!M229,B119-1,0)</f>
        <v>Day 3 Supplement Week 15</v>
      </c>
      <c r="T134" s="261"/>
      <c r="U134" s="287"/>
      <c r="V134" s="304" t="s">
        <v>2315</v>
      </c>
      <c r="W134" s="305" t="str">
        <f>OFFSET('PROGRAMMING SKELETON'!M283,B128-2,0)</f>
        <v>None</v>
      </c>
      <c r="Z134" s="261"/>
      <c r="AA134" s="290"/>
      <c r="AB134" s="290"/>
      <c r="AC134" s="290"/>
      <c r="AD134" s="290"/>
      <c r="AE134" s="290"/>
      <c r="AF134" s="290"/>
    </row>
    <row r="135" ht="84.75" hidden="1" customHeight="1">
      <c r="B135" s="270"/>
      <c r="C135" s="1"/>
      <c r="D135" s="306" t="s">
        <v>2310</v>
      </c>
      <c r="E135" s="307" t="str">
        <f>OFFSET('PROGRAMMING SKELETON'!N118,B128-1,0)</f>
        <v>Notes Supplement 1 week 15</v>
      </c>
      <c r="F135" s="273"/>
      <c r="G135" s="273"/>
      <c r="H135" s="274"/>
      <c r="I135" s="287"/>
      <c r="J135" s="308" t="s">
        <v>2306</v>
      </c>
      <c r="K135" s="309" t="str">
        <f>OFFSET('PROGRAMMING SKELETON'!N174,B128-2,0)</f>
        <v>Notes Supplement 2 week 15</v>
      </c>
      <c r="L135" s="273"/>
      <c r="M135" s="273"/>
      <c r="N135" s="274"/>
      <c r="O135" s="287"/>
      <c r="P135" s="308" t="s">
        <v>2306</v>
      </c>
      <c r="Q135" s="309" t="str">
        <f>OFFSET('PROGRAMMING SKELETON'!N230,B119-2,0)</f>
        <v>Notes Supplement 3 week 15</v>
      </c>
      <c r="R135" s="273"/>
      <c r="S135" s="273"/>
      <c r="T135" s="274"/>
      <c r="U135" s="287"/>
      <c r="V135" s="308" t="s">
        <v>2306</v>
      </c>
      <c r="W135" s="309" t="str">
        <f>OFFSET('PROGRAMMING SKELETON'!N283,B128-2,0)</f>
        <v>None</v>
      </c>
      <c r="X135" s="273"/>
      <c r="Y135" s="273"/>
      <c r="Z135" s="274"/>
      <c r="AA135" s="290"/>
      <c r="AB135" s="290"/>
      <c r="AC135" s="290"/>
      <c r="AD135" s="290"/>
      <c r="AE135" s="290"/>
      <c r="AF135" s="290"/>
    </row>
    <row r="136" ht="19.5" hidden="1" customHeight="1"/>
    <row r="137" ht="84.75" hidden="1" customHeight="1">
      <c r="B137" s="232">
        <v>16.0</v>
      </c>
      <c r="C137" s="1"/>
      <c r="D137" s="233" t="s">
        <v>1235</v>
      </c>
      <c r="E137" s="22"/>
      <c r="F137" s="22"/>
      <c r="G137" s="22"/>
      <c r="H137" s="23"/>
      <c r="I137" s="49"/>
      <c r="J137" s="233" t="s">
        <v>1236</v>
      </c>
      <c r="K137" s="22"/>
      <c r="L137" s="22"/>
      <c r="M137" s="22"/>
      <c r="N137" s="23"/>
      <c r="O137" s="49"/>
      <c r="P137" s="233" t="s">
        <v>1237</v>
      </c>
      <c r="Q137" s="22"/>
      <c r="R137" s="22"/>
      <c r="S137" s="22"/>
      <c r="T137" s="23"/>
      <c r="U137" s="49"/>
      <c r="V137" s="233" t="s">
        <v>1238</v>
      </c>
      <c r="W137" s="22"/>
      <c r="X137" s="22"/>
      <c r="Y137" s="22"/>
      <c r="Z137" s="23"/>
      <c r="AA137" s="117"/>
      <c r="AB137" s="234" t="s">
        <v>2303</v>
      </c>
      <c r="AC137" s="235"/>
      <c r="AD137" s="235"/>
      <c r="AE137" s="235"/>
      <c r="AF137" s="236"/>
    </row>
    <row r="138" ht="9.75" hidden="1" customHeight="1">
      <c r="B138" s="237"/>
      <c r="C138" s="1"/>
      <c r="D138" s="117"/>
      <c r="E138" s="117"/>
      <c r="F138" s="117"/>
      <c r="G138" s="117"/>
      <c r="H138" s="117"/>
      <c r="I138" s="49"/>
      <c r="J138" s="117"/>
      <c r="K138" s="117"/>
      <c r="L138" s="117"/>
      <c r="M138" s="117"/>
      <c r="N138" s="117"/>
      <c r="O138" s="49"/>
      <c r="P138" s="117"/>
      <c r="Q138" s="117"/>
      <c r="R138" s="117"/>
      <c r="S138" s="117"/>
      <c r="T138" s="117"/>
      <c r="U138" s="117"/>
      <c r="V138" s="117"/>
      <c r="W138" s="117"/>
      <c r="X138" s="117"/>
      <c r="Y138" s="117"/>
      <c r="Z138" s="117"/>
      <c r="AA138" s="117"/>
      <c r="AB138" s="117"/>
      <c r="AC138" s="117"/>
      <c r="AD138" s="117"/>
      <c r="AE138" s="117"/>
      <c r="AF138" s="117"/>
    </row>
    <row r="139" ht="84.75" hidden="1" customHeight="1">
      <c r="B139" s="237"/>
      <c r="C139" s="1"/>
      <c r="D139" s="285" t="s">
        <v>2304</v>
      </c>
      <c r="E139" s="286" t="str">
        <f>OFFSET('PROGRAMMING SKELETON'!D118,B137-1,0)</f>
        <v>Slot 1 Week 16</v>
      </c>
      <c r="F139" s="240"/>
      <c r="G139" s="286" t="str">
        <f>OFFSET('PROGRAMMING SKELETON'!D3,B137-1,0)</f>
        <v>reps Slot 1 Week 16</v>
      </c>
      <c r="H139" s="241"/>
      <c r="I139" s="287"/>
      <c r="J139" s="288" t="s">
        <v>2304</v>
      </c>
      <c r="K139" s="289" t="str">
        <f>OFFSET('PROGRAMMING SKELETON'!D173,B137-1,0)</f>
        <v>Slot 4 Week 16</v>
      </c>
      <c r="L139" s="240"/>
      <c r="M139" s="289" t="str">
        <f>OFFSET('PROGRAMMING SKELETON'!G3,B137-1,0)</f>
        <v>reps Slot 4 Week 16</v>
      </c>
      <c r="N139" s="241"/>
      <c r="O139" s="287"/>
      <c r="P139" s="288" t="s">
        <v>2304</v>
      </c>
      <c r="Q139" s="289" t="str">
        <f>OFFSET('PROGRAMMING SKELETON'!D228,B137-1,0)</f>
        <v>Slot 7 Week 16</v>
      </c>
      <c r="R139" s="240"/>
      <c r="S139" s="289" t="str">
        <f>OFFSET('PROGRAMMING SKELETON'!D57,B137-1,0)</f>
        <v>reps Slot 7 Week 16</v>
      </c>
      <c r="T139" s="241"/>
      <c r="U139" s="287"/>
      <c r="V139" s="288" t="s">
        <v>2304</v>
      </c>
      <c r="W139" s="289" t="str">
        <f>OFFSET('PROGRAMMING SKELETON'!D282,B137-1,0)</f>
        <v>None</v>
      </c>
      <c r="X139" s="240"/>
      <c r="Y139" s="289" t="str">
        <f>OFFSET('PROGRAMMING SKELETON'!G57,B137-1,0)</f>
        <v>reps Slot 10 Week 16</v>
      </c>
      <c r="Z139" s="241"/>
      <c r="AA139" s="290"/>
      <c r="AB139" s="288" t="s">
        <v>2305</v>
      </c>
      <c r="AC139" s="289" t="str">
        <f>OFFSET('PROGRAMMING SKELETON'!J3,B137-1,0)</f>
        <v>cardio week 16</v>
      </c>
      <c r="AD139" s="246"/>
      <c r="AE139" s="246"/>
      <c r="AF139" s="241"/>
    </row>
    <row r="140" ht="84.75" hidden="1" customHeight="1">
      <c r="B140" s="237"/>
      <c r="C140" s="1"/>
      <c r="D140" s="291" t="s">
        <v>2306</v>
      </c>
      <c r="E140" s="292" t="str">
        <f>OFFSET('PROGRAMMING SKELETON'!G118,B137-1,0)</f>
        <v>Slot 2 Week 16</v>
      </c>
      <c r="F140" s="249"/>
      <c r="G140" s="292" t="str">
        <f>OFFSET('PROGRAMMING SKELETON'!E3,B137-1,0)</f>
        <v>reps Slot 2 Week 16</v>
      </c>
      <c r="H140" s="250"/>
      <c r="I140" s="287"/>
      <c r="J140" s="293" t="s">
        <v>2306</v>
      </c>
      <c r="K140" s="294" t="str">
        <f>OFFSET('PROGRAMMING SKELETON'!G173,B137-1,0)</f>
        <v>Slot 5 Week 16</v>
      </c>
      <c r="L140" s="249"/>
      <c r="M140" s="294" t="str">
        <f>OFFSET('PROGRAMMING SKELETON'!H3,B137-1,0)</f>
        <v>reps Slot 5 Week 16</v>
      </c>
      <c r="N140" s="250"/>
      <c r="O140" s="287"/>
      <c r="P140" s="293" t="s">
        <v>2306</v>
      </c>
      <c r="Q140" s="294" t="str">
        <f>OFFSET('PROGRAMMING SKELETON'!G228,B137-1,0)</f>
        <v>Slot 8 Week 16</v>
      </c>
      <c r="R140" s="249"/>
      <c r="S140" s="294" t="str">
        <f>OFFSET('PROGRAMMING SKELETON'!E57,B137-1,0)</f>
        <v>reps Slot 8 Week 16</v>
      </c>
      <c r="T140" s="250"/>
      <c r="U140" s="287"/>
      <c r="V140" s="293" t="s">
        <v>2306</v>
      </c>
      <c r="W140" s="294" t="str">
        <f>OFFSET('PROGRAMMING SKELETON'!G282,B137-1,0)</f>
        <v>None</v>
      </c>
      <c r="X140" s="249"/>
      <c r="Y140" s="294" t="str">
        <f>OFFSET('PROGRAMMING SKELETON'!H57,B137-1,0)</f>
        <v>reps Slot 11 Week 16</v>
      </c>
      <c r="Z140" s="250"/>
      <c r="AA140" s="290"/>
      <c r="AB140" s="293" t="s">
        <v>2307</v>
      </c>
      <c r="AC140" s="294" t="str">
        <f>OFFSET('PROGRAMMING SKELETON'!K3,B137-1,0)</f>
        <v>upper back week 16</v>
      </c>
      <c r="AD140" s="253"/>
      <c r="AE140" s="253"/>
      <c r="AF140" s="250"/>
    </row>
    <row r="141" ht="84.75" hidden="1" customHeight="1">
      <c r="B141" s="237"/>
      <c r="C141" s="1"/>
      <c r="D141" s="291" t="s">
        <v>2308</v>
      </c>
      <c r="E141" s="292" t="str">
        <f>OFFSET('PROGRAMMING SKELETON'!J118,B137-1,0)</f>
        <v>Slot 3 Week 16</v>
      </c>
      <c r="F141" s="249"/>
      <c r="G141" s="292" t="str">
        <f>OFFSET('PROGRAMMING SKELETON'!F3,B137-1,0)</f>
        <v>reps Slot 3 Week 16</v>
      </c>
      <c r="H141" s="250"/>
      <c r="I141" s="287"/>
      <c r="J141" s="295" t="s">
        <v>2308</v>
      </c>
      <c r="K141" s="294" t="str">
        <f>OFFSET('PROGRAMMING SKELETON'!J173,B137-1,0)</f>
        <v>Slot 6 Week 16</v>
      </c>
      <c r="L141" s="249"/>
      <c r="M141" s="294" t="str">
        <f>OFFSET('PROGRAMMING SKELETON'!I3,B137-1,0)</f>
        <v>reps Slot 6 Week 16</v>
      </c>
      <c r="N141" s="250"/>
      <c r="O141" s="287"/>
      <c r="P141" s="295" t="s">
        <v>2308</v>
      </c>
      <c r="Q141" s="294" t="str">
        <f>OFFSET('PROGRAMMING SKELETON'!J228,B137-1,0)</f>
        <v>Slot 9 Week 16</v>
      </c>
      <c r="R141" s="249"/>
      <c r="S141" s="294" t="str">
        <f>OFFSET('PROGRAMMING SKELETON'!F57,B137-1,0)</f>
        <v>reps Slot 9 Week 16</v>
      </c>
      <c r="T141" s="250"/>
      <c r="U141" s="287"/>
      <c r="V141" s="295" t="s">
        <v>2308</v>
      </c>
      <c r="W141" s="294" t="str">
        <f>OFFSET('PROGRAMMING SKELETON'!J282,B137-1,0)</f>
        <v>None</v>
      </c>
      <c r="X141" s="249"/>
      <c r="Y141" s="294" t="str">
        <f>OFFSET('PROGRAMMING SKELETON'!I57,B137-1,0)</f>
        <v>reps Slot 12 Week 16</v>
      </c>
      <c r="Z141" s="250"/>
      <c r="AA141" s="290"/>
      <c r="AB141" s="295" t="s">
        <v>2309</v>
      </c>
      <c r="AC141" s="294" t="str">
        <f>OFFSET('PROGRAMMING SKELETON'!L3,B137-1,0)</f>
        <v>ab work week 16</v>
      </c>
      <c r="AD141" s="253"/>
      <c r="AE141" s="253"/>
      <c r="AF141" s="250"/>
    </row>
    <row r="142" ht="84.75" hidden="1" customHeight="1">
      <c r="B142" s="237"/>
      <c r="C142" s="1"/>
      <c r="D142" s="296" t="s">
        <v>2310</v>
      </c>
      <c r="E142" s="297"/>
      <c r="F142" s="257"/>
      <c r="G142" s="257"/>
      <c r="H142" s="258"/>
      <c r="I142" s="287"/>
      <c r="J142" s="298" t="s">
        <v>2310</v>
      </c>
      <c r="K142" s="299"/>
      <c r="N142" s="261"/>
      <c r="O142" s="287"/>
      <c r="P142" s="298" t="s">
        <v>2310</v>
      </c>
      <c r="Q142" s="299"/>
      <c r="T142" s="261"/>
      <c r="U142" s="287"/>
      <c r="V142" s="298" t="s">
        <v>2310</v>
      </c>
      <c r="W142" s="299"/>
      <c r="Z142" s="261"/>
      <c r="AA142" s="290"/>
      <c r="AB142" s="300" t="s">
        <v>2311</v>
      </c>
      <c r="AC142" s="301" t="str">
        <f>OFFSET('PROGRAMMING SKELETON'!M3,B137-1,0)</f>
        <v>arm work week 16</v>
      </c>
      <c r="AD142" s="264"/>
      <c r="AE142" s="264"/>
      <c r="AF142" s="265"/>
    </row>
    <row r="143" ht="84.75" hidden="1" customHeight="1">
      <c r="B143" s="237"/>
      <c r="C143" s="1"/>
      <c r="D143" s="302" t="s">
        <v>2312</v>
      </c>
      <c r="E143" s="303" t="str">
        <f>OFFSET('PROGRAMMING SKELETON'!M118,B137-1,0)</f>
        <v>Day 1 Supplement Week 16</v>
      </c>
      <c r="H143" s="261"/>
      <c r="I143" s="287"/>
      <c r="J143" s="304" t="s">
        <v>2313</v>
      </c>
      <c r="K143" s="305" t="str">
        <f>OFFSET('PROGRAMMING SKELETON'!M174,B137-2,0)</f>
        <v>Day 2 Supplement Week 16</v>
      </c>
      <c r="N143" s="261"/>
      <c r="O143" s="287"/>
      <c r="P143" s="304" t="s">
        <v>2314</v>
      </c>
      <c r="Q143" s="305" t="str">
        <f>OFFSET('PROGRAMMING SKELETON'!M229,B137-2,0)</f>
        <v>Day 3 Supplement Week 16</v>
      </c>
      <c r="T143" s="261"/>
      <c r="U143" s="287"/>
      <c r="V143" s="304" t="s">
        <v>2315</v>
      </c>
      <c r="W143" s="305" t="str">
        <f>OFFSET('PROGRAMMING SKELETON'!M283,B137-2,0)</f>
        <v>None</v>
      </c>
      <c r="Z143" s="261"/>
      <c r="AA143" s="290"/>
      <c r="AB143" s="290"/>
      <c r="AC143" s="290"/>
      <c r="AD143" s="290"/>
      <c r="AE143" s="290"/>
      <c r="AF143" s="290"/>
    </row>
    <row r="144" ht="84.75" hidden="1" customHeight="1">
      <c r="B144" s="270"/>
      <c r="C144" s="1"/>
      <c r="D144" s="306" t="s">
        <v>2310</v>
      </c>
      <c r="E144" s="307" t="str">
        <f>OFFSET('PROGRAMMING SKELETON'!N118,B137-1,0)</f>
        <v>Notes Supplement 1 week 16</v>
      </c>
      <c r="F144" s="273"/>
      <c r="G144" s="273"/>
      <c r="H144" s="274"/>
      <c r="I144" s="287"/>
      <c r="J144" s="308" t="s">
        <v>2306</v>
      </c>
      <c r="K144" s="309" t="str">
        <f>OFFSET('PROGRAMMING SKELETON'!N174,B137-2,0)</f>
        <v>Notes Supplement 2 week 16</v>
      </c>
      <c r="L144" s="273"/>
      <c r="M144" s="273"/>
      <c r="N144" s="274"/>
      <c r="O144" s="287"/>
      <c r="P144" s="308" t="s">
        <v>2306</v>
      </c>
      <c r="Q144" s="309" t="str">
        <f>OFFSET('PROGRAMMING SKELETON'!N229,B137-2,0)</f>
        <v>Notes Supplement 3 week 16</v>
      </c>
      <c r="R144" s="273"/>
      <c r="S144" s="273"/>
      <c r="T144" s="274"/>
      <c r="U144" s="287"/>
      <c r="V144" s="308" t="s">
        <v>2306</v>
      </c>
      <c r="W144" s="309" t="str">
        <f>OFFSET('PROGRAMMING SKELETON'!N283,B137-2,0)</f>
        <v>None</v>
      </c>
      <c r="X144" s="273"/>
      <c r="Y144" s="273"/>
      <c r="Z144" s="274"/>
      <c r="AA144" s="290"/>
      <c r="AB144" s="290"/>
      <c r="AC144" s="290"/>
      <c r="AD144" s="290"/>
      <c r="AE144" s="290"/>
      <c r="AF144" s="290"/>
    </row>
    <row r="145" ht="84.75" customHeight="1"/>
    <row r="146" ht="84.75" customHeight="1"/>
  </sheetData>
  <mergeCells count="737">
    <mergeCell ref="Y140:Z140"/>
    <mergeCell ref="AC140:AF140"/>
    <mergeCell ref="E143:H143"/>
    <mergeCell ref="K143:N143"/>
    <mergeCell ref="Q143:T143"/>
    <mergeCell ref="E144:H144"/>
    <mergeCell ref="K144:N144"/>
    <mergeCell ref="Q144:T144"/>
    <mergeCell ref="W144:Z144"/>
    <mergeCell ref="J137:N137"/>
    <mergeCell ref="P137:T137"/>
    <mergeCell ref="V137:Z137"/>
    <mergeCell ref="AB137:AF137"/>
    <mergeCell ref="E139:F139"/>
    <mergeCell ref="G139:H139"/>
    <mergeCell ref="K139:L139"/>
    <mergeCell ref="M139:N139"/>
    <mergeCell ref="S139:T139"/>
    <mergeCell ref="W139:X139"/>
    <mergeCell ref="Y139:Z139"/>
    <mergeCell ref="AC139:AF139"/>
    <mergeCell ref="E141:F141"/>
    <mergeCell ref="E140:F140"/>
    <mergeCell ref="AC142:AF142"/>
    <mergeCell ref="AC141:AF141"/>
    <mergeCell ref="W143:Z143"/>
    <mergeCell ref="W141:X141"/>
    <mergeCell ref="Y141:Z141"/>
    <mergeCell ref="W142:Z142"/>
    <mergeCell ref="S140:T140"/>
    <mergeCell ref="W140:X140"/>
    <mergeCell ref="S141:T141"/>
    <mergeCell ref="Q142:T142"/>
    <mergeCell ref="K141:L141"/>
    <mergeCell ref="K140:L140"/>
    <mergeCell ref="Q139:R139"/>
    <mergeCell ref="Q140:R140"/>
    <mergeCell ref="E142:H142"/>
    <mergeCell ref="K142:N142"/>
    <mergeCell ref="G141:H141"/>
    <mergeCell ref="M141:N141"/>
    <mergeCell ref="Q141:R141"/>
    <mergeCell ref="B137:B144"/>
    <mergeCell ref="D137:H137"/>
    <mergeCell ref="G140:H140"/>
    <mergeCell ref="M140:N140"/>
    <mergeCell ref="Y131:Z131"/>
    <mergeCell ref="AC131:AF131"/>
    <mergeCell ref="W134:Z134"/>
    <mergeCell ref="W132:X132"/>
    <mergeCell ref="Y132:Z132"/>
    <mergeCell ref="W133:Z133"/>
    <mergeCell ref="AC133:AF133"/>
    <mergeCell ref="S131:T131"/>
    <mergeCell ref="W131:X131"/>
    <mergeCell ref="S132:T132"/>
    <mergeCell ref="E134:H134"/>
    <mergeCell ref="K134:N134"/>
    <mergeCell ref="Q134:T134"/>
    <mergeCell ref="E135:H135"/>
    <mergeCell ref="K135:N135"/>
    <mergeCell ref="Q135:T135"/>
    <mergeCell ref="W135:Z135"/>
    <mergeCell ref="W125:Z125"/>
    <mergeCell ref="W124:Z124"/>
    <mergeCell ref="W123:X123"/>
    <mergeCell ref="W122:X122"/>
    <mergeCell ref="AC122:AF122"/>
    <mergeCell ref="AC123:AF123"/>
    <mergeCell ref="S122:T122"/>
    <mergeCell ref="Q123:R123"/>
    <mergeCell ref="S123:T123"/>
    <mergeCell ref="Q122:R122"/>
    <mergeCell ref="Q130:R130"/>
    <mergeCell ref="Q131:R131"/>
    <mergeCell ref="Q125:T125"/>
    <mergeCell ref="Q126:T126"/>
    <mergeCell ref="W126:Z126"/>
    <mergeCell ref="Y123:Z123"/>
    <mergeCell ref="Y122:Z122"/>
    <mergeCell ref="Q124:T124"/>
    <mergeCell ref="Q121:R121"/>
    <mergeCell ref="S121:T121"/>
    <mergeCell ref="W121:X121"/>
    <mergeCell ref="Y121:Z121"/>
    <mergeCell ref="K121:L121"/>
    <mergeCell ref="K122:L122"/>
    <mergeCell ref="M123:N123"/>
    <mergeCell ref="J119:N119"/>
    <mergeCell ref="P119:T119"/>
    <mergeCell ref="V119:Z119"/>
    <mergeCell ref="AB119:AF119"/>
    <mergeCell ref="M121:N121"/>
    <mergeCell ref="AC121:AF121"/>
    <mergeCell ref="M122:N122"/>
    <mergeCell ref="E121:F121"/>
    <mergeCell ref="E122:F122"/>
    <mergeCell ref="E132:F132"/>
    <mergeCell ref="E131:F131"/>
    <mergeCell ref="E123:F123"/>
    <mergeCell ref="G123:H123"/>
    <mergeCell ref="B119:B126"/>
    <mergeCell ref="G121:H121"/>
    <mergeCell ref="G122:H122"/>
    <mergeCell ref="K116:N116"/>
    <mergeCell ref="K115:N115"/>
    <mergeCell ref="D119:H119"/>
    <mergeCell ref="E116:H116"/>
    <mergeCell ref="Q116:T116"/>
    <mergeCell ref="E117:H117"/>
    <mergeCell ref="K117:N117"/>
    <mergeCell ref="Q117:T117"/>
    <mergeCell ref="E115:H115"/>
    <mergeCell ref="Q115:T115"/>
    <mergeCell ref="J128:N128"/>
    <mergeCell ref="P128:T128"/>
    <mergeCell ref="V128:Z128"/>
    <mergeCell ref="AB128:AF128"/>
    <mergeCell ref="AC124:AF124"/>
    <mergeCell ref="K124:N124"/>
    <mergeCell ref="K130:L130"/>
    <mergeCell ref="M130:N130"/>
    <mergeCell ref="S130:T130"/>
    <mergeCell ref="W130:X130"/>
    <mergeCell ref="Y130:Z130"/>
    <mergeCell ref="AC130:AF130"/>
    <mergeCell ref="K132:L132"/>
    <mergeCell ref="K131:L131"/>
    <mergeCell ref="AC132:AF132"/>
    <mergeCell ref="E133:H133"/>
    <mergeCell ref="K133:N133"/>
    <mergeCell ref="Q133:T133"/>
    <mergeCell ref="G132:H132"/>
    <mergeCell ref="M132:N132"/>
    <mergeCell ref="Q132:R132"/>
    <mergeCell ref="B128:B135"/>
    <mergeCell ref="D128:H128"/>
    <mergeCell ref="G131:H131"/>
    <mergeCell ref="M131:N131"/>
    <mergeCell ref="E130:F130"/>
    <mergeCell ref="G130:H130"/>
    <mergeCell ref="E125:H125"/>
    <mergeCell ref="K125:N125"/>
    <mergeCell ref="E126:H126"/>
    <mergeCell ref="K126:N126"/>
    <mergeCell ref="K123:L123"/>
    <mergeCell ref="E124:H124"/>
    <mergeCell ref="K114:L114"/>
    <mergeCell ref="M114:N114"/>
    <mergeCell ref="Q114:R114"/>
    <mergeCell ref="E114:F114"/>
    <mergeCell ref="G114:H114"/>
    <mergeCell ref="W116:Z116"/>
    <mergeCell ref="W117:Z117"/>
    <mergeCell ref="S114:T114"/>
    <mergeCell ref="W114:X114"/>
    <mergeCell ref="Y114:Z114"/>
    <mergeCell ref="W115:Z115"/>
    <mergeCell ref="AC115:AF115"/>
    <mergeCell ref="AC77:AF77"/>
    <mergeCell ref="AB74:AF74"/>
    <mergeCell ref="AC76:AF76"/>
    <mergeCell ref="AB92:AF92"/>
    <mergeCell ref="AC87:AF87"/>
    <mergeCell ref="AC88:AF88"/>
    <mergeCell ref="AB83:AF83"/>
    <mergeCell ref="AC85:AF85"/>
    <mergeCell ref="AC86:AF86"/>
    <mergeCell ref="AC79:AF79"/>
    <mergeCell ref="AC78:AF78"/>
    <mergeCell ref="AC104:AF104"/>
    <mergeCell ref="AC105:AF105"/>
    <mergeCell ref="W107:Z107"/>
    <mergeCell ref="W105:X105"/>
    <mergeCell ref="Y105:Z105"/>
    <mergeCell ref="W106:Z106"/>
    <mergeCell ref="AC106:AF106"/>
    <mergeCell ref="Y104:Z104"/>
    <mergeCell ref="AC103:AF103"/>
    <mergeCell ref="W98:Z98"/>
    <mergeCell ref="W99:Z99"/>
    <mergeCell ref="W96:X96"/>
    <mergeCell ref="Y96:Z96"/>
    <mergeCell ref="W97:Z97"/>
    <mergeCell ref="AC97:AF97"/>
    <mergeCell ref="W95:X95"/>
    <mergeCell ref="AC96:AF96"/>
    <mergeCell ref="Y95:Z95"/>
    <mergeCell ref="AC95:AF95"/>
    <mergeCell ref="V92:Z92"/>
    <mergeCell ref="W94:X94"/>
    <mergeCell ref="Y94:Z94"/>
    <mergeCell ref="AC94:AF94"/>
    <mergeCell ref="W90:Z90"/>
    <mergeCell ref="W86:X86"/>
    <mergeCell ref="Y86:Z86"/>
    <mergeCell ref="W88:Z88"/>
    <mergeCell ref="W87:X87"/>
    <mergeCell ref="Y87:Z87"/>
    <mergeCell ref="W89:Z89"/>
    <mergeCell ref="V83:Z83"/>
    <mergeCell ref="W85:X85"/>
    <mergeCell ref="Y85:Z85"/>
    <mergeCell ref="W69:X69"/>
    <mergeCell ref="Y69:Z69"/>
    <mergeCell ref="Y58:Z58"/>
    <mergeCell ref="W54:Z54"/>
    <mergeCell ref="W44:Z44"/>
    <mergeCell ref="W45:Z45"/>
    <mergeCell ref="W58:X58"/>
    <mergeCell ref="W43:Z43"/>
    <mergeCell ref="Y41:Z41"/>
    <mergeCell ref="W42:X42"/>
    <mergeCell ref="Y42:Z42"/>
    <mergeCell ref="W40:X40"/>
    <mergeCell ref="W41:X41"/>
    <mergeCell ref="V65:Z65"/>
    <mergeCell ref="AB65:AF65"/>
    <mergeCell ref="V74:Z74"/>
    <mergeCell ref="W71:Z71"/>
    <mergeCell ref="W72:Z72"/>
    <mergeCell ref="W70:Z70"/>
    <mergeCell ref="AC70:AF70"/>
    <mergeCell ref="W68:X68"/>
    <mergeCell ref="Y68:Z68"/>
    <mergeCell ref="W67:X67"/>
    <mergeCell ref="Y67:Z67"/>
    <mergeCell ref="W62:Z62"/>
    <mergeCell ref="W63:Z63"/>
    <mergeCell ref="W59:X59"/>
    <mergeCell ref="Y59:Z59"/>
    <mergeCell ref="V56:Z56"/>
    <mergeCell ref="AC42:AF42"/>
    <mergeCell ref="AC41:AF41"/>
    <mergeCell ref="AB38:AF38"/>
    <mergeCell ref="AC40:AF40"/>
    <mergeCell ref="AC69:AF69"/>
    <mergeCell ref="AC68:AF68"/>
    <mergeCell ref="AC67:AF67"/>
    <mergeCell ref="AC58:AF58"/>
    <mergeCell ref="AC59:AF59"/>
    <mergeCell ref="AB56:AF56"/>
    <mergeCell ref="AC43:AF43"/>
    <mergeCell ref="AB47:AF47"/>
    <mergeCell ref="Y40:Z40"/>
    <mergeCell ref="V38:Z38"/>
    <mergeCell ref="W52:Z52"/>
    <mergeCell ref="W53:Z53"/>
    <mergeCell ref="V47:Z47"/>
    <mergeCell ref="E96:F96"/>
    <mergeCell ref="E94:F94"/>
    <mergeCell ref="E95:F95"/>
    <mergeCell ref="G94:H94"/>
    <mergeCell ref="G95:H95"/>
    <mergeCell ref="E85:F85"/>
    <mergeCell ref="E86:F86"/>
    <mergeCell ref="E88:H88"/>
    <mergeCell ref="E87:F87"/>
    <mergeCell ref="G87:H87"/>
    <mergeCell ref="D92:H92"/>
    <mergeCell ref="E90:H90"/>
    <mergeCell ref="E89:H89"/>
    <mergeCell ref="B83:B90"/>
    <mergeCell ref="D83:H83"/>
    <mergeCell ref="G85:H85"/>
    <mergeCell ref="G86:H86"/>
    <mergeCell ref="E76:F76"/>
    <mergeCell ref="E77:F77"/>
    <mergeCell ref="G103:H103"/>
    <mergeCell ref="D110:H110"/>
    <mergeCell ref="E103:F103"/>
    <mergeCell ref="E98:H98"/>
    <mergeCell ref="E99:H99"/>
    <mergeCell ref="G96:H96"/>
    <mergeCell ref="B92:B99"/>
    <mergeCell ref="E97:H97"/>
    <mergeCell ref="B110:B117"/>
    <mergeCell ref="D47:H47"/>
    <mergeCell ref="E44:H44"/>
    <mergeCell ref="E54:H54"/>
    <mergeCell ref="E52:H52"/>
    <mergeCell ref="E51:F51"/>
    <mergeCell ref="G51:H51"/>
    <mergeCell ref="E50:F50"/>
    <mergeCell ref="G50:H50"/>
    <mergeCell ref="E53:H53"/>
    <mergeCell ref="E32:F32"/>
    <mergeCell ref="E33:F33"/>
    <mergeCell ref="E36:H36"/>
    <mergeCell ref="E31:F31"/>
    <mergeCell ref="G31:H31"/>
    <mergeCell ref="E35:H35"/>
    <mergeCell ref="G32:H32"/>
    <mergeCell ref="D29:H29"/>
    <mergeCell ref="E34:H34"/>
    <mergeCell ref="G33:H33"/>
    <mergeCell ref="E61:H61"/>
    <mergeCell ref="E62:H62"/>
    <mergeCell ref="G59:H59"/>
    <mergeCell ref="E58:F58"/>
    <mergeCell ref="G58:H58"/>
    <mergeCell ref="B56:B63"/>
    <mergeCell ref="D56:H56"/>
    <mergeCell ref="B47:B54"/>
    <mergeCell ref="G60:H60"/>
    <mergeCell ref="E68:F68"/>
    <mergeCell ref="G68:H68"/>
    <mergeCell ref="E72:H72"/>
    <mergeCell ref="E70:H70"/>
    <mergeCell ref="E69:F69"/>
    <mergeCell ref="G69:H69"/>
    <mergeCell ref="E67:F67"/>
    <mergeCell ref="G67:H67"/>
    <mergeCell ref="B65:B72"/>
    <mergeCell ref="E71:H71"/>
    <mergeCell ref="E26:H26"/>
    <mergeCell ref="E24:F24"/>
    <mergeCell ref="G24:H24"/>
    <mergeCell ref="E15:F15"/>
    <mergeCell ref="G15:H15"/>
    <mergeCell ref="E17:H17"/>
    <mergeCell ref="E18:H18"/>
    <mergeCell ref="E49:F49"/>
    <mergeCell ref="G49:H49"/>
    <mergeCell ref="E8:H8"/>
    <mergeCell ref="E7:H7"/>
    <mergeCell ref="E5:F5"/>
    <mergeCell ref="G5:H5"/>
    <mergeCell ref="E9:H9"/>
    <mergeCell ref="E80:H80"/>
    <mergeCell ref="E79:H79"/>
    <mergeCell ref="E81:H81"/>
    <mergeCell ref="E78:F78"/>
    <mergeCell ref="G78:H78"/>
    <mergeCell ref="B74:B81"/>
    <mergeCell ref="D74:H74"/>
    <mergeCell ref="G76:H76"/>
    <mergeCell ref="G77:H77"/>
    <mergeCell ref="E59:F59"/>
    <mergeCell ref="E60:F60"/>
    <mergeCell ref="B29:B36"/>
    <mergeCell ref="B2:B9"/>
    <mergeCell ref="A2:A44"/>
    <mergeCell ref="E4:F4"/>
    <mergeCell ref="G4:H4"/>
    <mergeCell ref="D2:H2"/>
    <mergeCell ref="E63:H63"/>
    <mergeCell ref="D65:H65"/>
    <mergeCell ref="E6:F6"/>
    <mergeCell ref="G6:H6"/>
    <mergeCell ref="AC13:AF13"/>
    <mergeCell ref="AC15:AF15"/>
    <mergeCell ref="AC14:AF14"/>
    <mergeCell ref="AB20:AF20"/>
    <mergeCell ref="AC23:AF23"/>
    <mergeCell ref="AC22:AF22"/>
    <mergeCell ref="AC24:AF24"/>
    <mergeCell ref="AC25:AF25"/>
    <mergeCell ref="AC51:AF51"/>
    <mergeCell ref="AC52:AF52"/>
    <mergeCell ref="AC34:AF34"/>
    <mergeCell ref="AB29:AF29"/>
    <mergeCell ref="AC31:AF31"/>
    <mergeCell ref="AC32:AF32"/>
    <mergeCell ref="AC16:AF16"/>
    <mergeCell ref="AC33:AF33"/>
    <mergeCell ref="W8:Z8"/>
    <mergeCell ref="W9:Z9"/>
    <mergeCell ref="W6:X6"/>
    <mergeCell ref="Y6:Z6"/>
    <mergeCell ref="Y13:Z13"/>
    <mergeCell ref="W16:Z16"/>
    <mergeCell ref="W4:X4"/>
    <mergeCell ref="Y4:Z4"/>
    <mergeCell ref="W5:X5"/>
    <mergeCell ref="Y5:Z5"/>
    <mergeCell ref="W7:Z7"/>
    <mergeCell ref="Y31:Z31"/>
    <mergeCell ref="W25:Z25"/>
    <mergeCell ref="Y49:Z49"/>
    <mergeCell ref="W36:Z36"/>
    <mergeCell ref="W35:Z35"/>
    <mergeCell ref="W31:X31"/>
    <mergeCell ref="W32:X32"/>
    <mergeCell ref="Y32:Z32"/>
    <mergeCell ref="W34:Z34"/>
    <mergeCell ref="W77:X77"/>
    <mergeCell ref="W76:X76"/>
    <mergeCell ref="W60:X60"/>
    <mergeCell ref="Y60:Z60"/>
    <mergeCell ref="AC60:AF60"/>
    <mergeCell ref="W61:Z61"/>
    <mergeCell ref="AC61:AF61"/>
    <mergeCell ref="W80:Z80"/>
    <mergeCell ref="W81:Z81"/>
    <mergeCell ref="W78:X78"/>
    <mergeCell ref="Y78:Z78"/>
    <mergeCell ref="W79:Z79"/>
    <mergeCell ref="Y77:Z77"/>
    <mergeCell ref="Y76:Z76"/>
    <mergeCell ref="W49:X49"/>
    <mergeCell ref="AC49:AF49"/>
    <mergeCell ref="Y50:Z50"/>
    <mergeCell ref="AC50:AF50"/>
    <mergeCell ref="W51:X51"/>
    <mergeCell ref="Y51:Z51"/>
    <mergeCell ref="W50:X50"/>
    <mergeCell ref="AB11:AF11"/>
    <mergeCell ref="AB2:AF2"/>
    <mergeCell ref="AC4:AF4"/>
    <mergeCell ref="AC5:AF5"/>
    <mergeCell ref="AC6:AF6"/>
    <mergeCell ref="AC7:AF7"/>
    <mergeCell ref="W13:X13"/>
    <mergeCell ref="W14:X14"/>
    <mergeCell ref="W22:X22"/>
    <mergeCell ref="W23:X23"/>
    <mergeCell ref="Y14:Z14"/>
    <mergeCell ref="Y22:Z22"/>
    <mergeCell ref="Y23:Z23"/>
    <mergeCell ref="W17:Z17"/>
    <mergeCell ref="W33:X33"/>
    <mergeCell ref="Y33:Z33"/>
    <mergeCell ref="V20:Z20"/>
    <mergeCell ref="W26:Z26"/>
    <mergeCell ref="W24:X24"/>
    <mergeCell ref="Y24:Z24"/>
    <mergeCell ref="P20:T20"/>
    <mergeCell ref="Q22:R22"/>
    <mergeCell ref="S22:T22"/>
    <mergeCell ref="P29:T29"/>
    <mergeCell ref="Q26:T26"/>
    <mergeCell ref="Q16:T16"/>
    <mergeCell ref="Q17:T17"/>
    <mergeCell ref="Q31:R31"/>
    <mergeCell ref="Q32:R32"/>
    <mergeCell ref="W15:X15"/>
    <mergeCell ref="Y15:Z15"/>
    <mergeCell ref="W18:Z18"/>
    <mergeCell ref="V29:Z29"/>
    <mergeCell ref="Q15:R15"/>
    <mergeCell ref="Q18:T18"/>
    <mergeCell ref="Q43:T43"/>
    <mergeCell ref="Q45:T45"/>
    <mergeCell ref="Q44:T44"/>
    <mergeCell ref="P47:T47"/>
    <mergeCell ref="Q42:R42"/>
    <mergeCell ref="S42:T42"/>
    <mergeCell ref="S40:T40"/>
    <mergeCell ref="P38:T38"/>
    <mergeCell ref="S31:T31"/>
    <mergeCell ref="Q34:T34"/>
    <mergeCell ref="S41:T41"/>
    <mergeCell ref="Q27:T27"/>
    <mergeCell ref="W27:Z27"/>
    <mergeCell ref="S15:T15"/>
    <mergeCell ref="Q14:R14"/>
    <mergeCell ref="S14:T14"/>
    <mergeCell ref="Q25:T25"/>
    <mergeCell ref="Q24:R24"/>
    <mergeCell ref="S24:T24"/>
    <mergeCell ref="Q23:R23"/>
    <mergeCell ref="S23:T23"/>
    <mergeCell ref="S32:T32"/>
    <mergeCell ref="Q33:R33"/>
    <mergeCell ref="S33:T33"/>
    <mergeCell ref="Q40:R40"/>
    <mergeCell ref="Q41:R41"/>
    <mergeCell ref="Q5:R5"/>
    <mergeCell ref="Q6:R6"/>
    <mergeCell ref="S6:T6"/>
    <mergeCell ref="S5:T5"/>
    <mergeCell ref="P11:T11"/>
    <mergeCell ref="Q13:R13"/>
    <mergeCell ref="S13:T13"/>
    <mergeCell ref="V11:Z11"/>
    <mergeCell ref="Q8:T8"/>
    <mergeCell ref="Q7:T7"/>
    <mergeCell ref="Q9:T9"/>
    <mergeCell ref="J110:N110"/>
    <mergeCell ref="P110:T110"/>
    <mergeCell ref="E112:F112"/>
    <mergeCell ref="G112:H112"/>
    <mergeCell ref="K112:L112"/>
    <mergeCell ref="M112:N112"/>
    <mergeCell ref="Q112:R112"/>
    <mergeCell ref="K107:N107"/>
    <mergeCell ref="K108:N108"/>
    <mergeCell ref="AC112:AF112"/>
    <mergeCell ref="AC113:AF113"/>
    <mergeCell ref="AB110:AF110"/>
    <mergeCell ref="AC114:AF114"/>
    <mergeCell ref="E113:F113"/>
    <mergeCell ref="G113:H113"/>
    <mergeCell ref="K113:L113"/>
    <mergeCell ref="M113:N113"/>
    <mergeCell ref="Q113:R113"/>
    <mergeCell ref="Y113:Z113"/>
    <mergeCell ref="S113:T113"/>
    <mergeCell ref="W113:X113"/>
    <mergeCell ref="V110:Z110"/>
    <mergeCell ref="S112:T112"/>
    <mergeCell ref="W112:X112"/>
    <mergeCell ref="Y112:Z112"/>
    <mergeCell ref="W108:Z108"/>
    <mergeCell ref="D101:H101"/>
    <mergeCell ref="J101:N101"/>
    <mergeCell ref="P101:T101"/>
    <mergeCell ref="V101:Z101"/>
    <mergeCell ref="AB101:AF101"/>
    <mergeCell ref="W104:X104"/>
    <mergeCell ref="W103:X103"/>
    <mergeCell ref="Y103:Z103"/>
    <mergeCell ref="Q107:T107"/>
    <mergeCell ref="Q106:T106"/>
    <mergeCell ref="Q108:T108"/>
    <mergeCell ref="S104:T104"/>
    <mergeCell ref="Q105:R105"/>
    <mergeCell ref="S105:T105"/>
    <mergeCell ref="Q103:R103"/>
    <mergeCell ref="S103:T103"/>
    <mergeCell ref="Q104:R104"/>
    <mergeCell ref="K68:L68"/>
    <mergeCell ref="M68:N68"/>
    <mergeCell ref="K72:N72"/>
    <mergeCell ref="K70:N70"/>
    <mergeCell ref="K69:L69"/>
    <mergeCell ref="M69:N69"/>
    <mergeCell ref="K67:L67"/>
    <mergeCell ref="M67:N67"/>
    <mergeCell ref="K62:N62"/>
    <mergeCell ref="K71:N71"/>
    <mergeCell ref="K96:L96"/>
    <mergeCell ref="M96:N96"/>
    <mergeCell ref="J92:N92"/>
    <mergeCell ref="K94:L94"/>
    <mergeCell ref="M94:N94"/>
    <mergeCell ref="K95:L95"/>
    <mergeCell ref="M95:N95"/>
    <mergeCell ref="K85:L85"/>
    <mergeCell ref="K86:L86"/>
    <mergeCell ref="K90:N90"/>
    <mergeCell ref="K88:N88"/>
    <mergeCell ref="K87:L87"/>
    <mergeCell ref="M87:N87"/>
    <mergeCell ref="K89:N89"/>
    <mergeCell ref="M85:N85"/>
    <mergeCell ref="M86:N86"/>
    <mergeCell ref="K76:L76"/>
    <mergeCell ref="K77:L77"/>
    <mergeCell ref="K80:N80"/>
    <mergeCell ref="K79:N79"/>
    <mergeCell ref="J83:N83"/>
    <mergeCell ref="K81:N81"/>
    <mergeCell ref="K78:L78"/>
    <mergeCell ref="M78:N78"/>
    <mergeCell ref="J74:N74"/>
    <mergeCell ref="M76:N76"/>
    <mergeCell ref="M77:N77"/>
    <mergeCell ref="K63:N63"/>
    <mergeCell ref="J65:N65"/>
    <mergeCell ref="E104:F104"/>
    <mergeCell ref="G104:H104"/>
    <mergeCell ref="K104:L104"/>
    <mergeCell ref="M104:N104"/>
    <mergeCell ref="E106:H106"/>
    <mergeCell ref="K106:N106"/>
    <mergeCell ref="E107:H107"/>
    <mergeCell ref="E108:H108"/>
    <mergeCell ref="E105:F105"/>
    <mergeCell ref="G105:H105"/>
    <mergeCell ref="K105:L105"/>
    <mergeCell ref="M105:N105"/>
    <mergeCell ref="B101:B108"/>
    <mergeCell ref="Q98:T98"/>
    <mergeCell ref="Q97:T97"/>
    <mergeCell ref="K103:L103"/>
    <mergeCell ref="M103:N103"/>
    <mergeCell ref="K98:N98"/>
    <mergeCell ref="K99:N99"/>
    <mergeCell ref="Q99:T99"/>
    <mergeCell ref="S95:T95"/>
    <mergeCell ref="K97:N97"/>
    <mergeCell ref="Q80:T80"/>
    <mergeCell ref="Q81:T81"/>
    <mergeCell ref="Q85:R85"/>
    <mergeCell ref="S85:T85"/>
    <mergeCell ref="E41:F41"/>
    <mergeCell ref="G41:H41"/>
    <mergeCell ref="B38:B45"/>
    <mergeCell ref="B20:B27"/>
    <mergeCell ref="B11:B18"/>
    <mergeCell ref="E43:H43"/>
    <mergeCell ref="E42:F42"/>
    <mergeCell ref="G42:H42"/>
    <mergeCell ref="E40:F40"/>
    <mergeCell ref="G40:H40"/>
    <mergeCell ref="D38:H38"/>
    <mergeCell ref="E45:H45"/>
    <mergeCell ref="D11:H11"/>
    <mergeCell ref="E14:F14"/>
    <mergeCell ref="G14:H14"/>
    <mergeCell ref="E13:F13"/>
    <mergeCell ref="G13:H13"/>
    <mergeCell ref="E16:H16"/>
    <mergeCell ref="D20:H20"/>
    <mergeCell ref="E22:F22"/>
    <mergeCell ref="G22:H22"/>
    <mergeCell ref="E27:H27"/>
    <mergeCell ref="E25:H25"/>
    <mergeCell ref="E23:F23"/>
    <mergeCell ref="G23:H23"/>
    <mergeCell ref="K31:L31"/>
    <mergeCell ref="M31:N31"/>
    <mergeCell ref="K32:L32"/>
    <mergeCell ref="M32:N32"/>
    <mergeCell ref="J29:N29"/>
    <mergeCell ref="K22:L22"/>
    <mergeCell ref="M22:N22"/>
    <mergeCell ref="K27:N27"/>
    <mergeCell ref="K25:N25"/>
    <mergeCell ref="K26:N26"/>
    <mergeCell ref="M14:N14"/>
    <mergeCell ref="K15:L15"/>
    <mergeCell ref="M15:N15"/>
    <mergeCell ref="K17:N17"/>
    <mergeCell ref="K18:N18"/>
    <mergeCell ref="M24:N24"/>
    <mergeCell ref="M23:N23"/>
    <mergeCell ref="V2:Z2"/>
    <mergeCell ref="K4:L4"/>
    <mergeCell ref="M4:N4"/>
    <mergeCell ref="K6:L6"/>
    <mergeCell ref="M6:N6"/>
    <mergeCell ref="K35:N35"/>
    <mergeCell ref="K34:N34"/>
    <mergeCell ref="K40:L40"/>
    <mergeCell ref="K41:L41"/>
    <mergeCell ref="K42:L42"/>
    <mergeCell ref="M42:N42"/>
    <mergeCell ref="M40:N40"/>
    <mergeCell ref="K36:N36"/>
    <mergeCell ref="J38:N38"/>
    <mergeCell ref="M33:N33"/>
    <mergeCell ref="K33:L33"/>
    <mergeCell ref="M41:N41"/>
    <mergeCell ref="K49:L49"/>
    <mergeCell ref="M49:N49"/>
    <mergeCell ref="K7:N7"/>
    <mergeCell ref="K5:L5"/>
    <mergeCell ref="M5:N5"/>
    <mergeCell ref="J2:N2"/>
    <mergeCell ref="J20:N20"/>
    <mergeCell ref="J11:N11"/>
    <mergeCell ref="K14:L14"/>
    <mergeCell ref="K13:L13"/>
    <mergeCell ref="M13:N13"/>
    <mergeCell ref="K16:N16"/>
    <mergeCell ref="K8:N8"/>
    <mergeCell ref="K9:N9"/>
    <mergeCell ref="K23:L23"/>
    <mergeCell ref="K24:L24"/>
    <mergeCell ref="K45:N45"/>
    <mergeCell ref="K44:N44"/>
    <mergeCell ref="K53:N53"/>
    <mergeCell ref="J47:N47"/>
    <mergeCell ref="K52:N52"/>
    <mergeCell ref="K51:L51"/>
    <mergeCell ref="M51:N51"/>
    <mergeCell ref="K50:L50"/>
    <mergeCell ref="K43:N43"/>
    <mergeCell ref="M50:N50"/>
    <mergeCell ref="K60:L60"/>
    <mergeCell ref="M60:N60"/>
    <mergeCell ref="K61:N61"/>
    <mergeCell ref="K59:L59"/>
    <mergeCell ref="M59:N59"/>
    <mergeCell ref="K58:L58"/>
    <mergeCell ref="M58:N58"/>
    <mergeCell ref="K54:N54"/>
    <mergeCell ref="J56:N56"/>
    <mergeCell ref="Q67:R67"/>
    <mergeCell ref="S67:T67"/>
    <mergeCell ref="Q69:R69"/>
    <mergeCell ref="Q68:R68"/>
    <mergeCell ref="P74:T74"/>
    <mergeCell ref="Q71:T71"/>
    <mergeCell ref="Q72:T72"/>
    <mergeCell ref="Q70:T70"/>
    <mergeCell ref="S69:T69"/>
    <mergeCell ref="Q63:T63"/>
    <mergeCell ref="P65:T65"/>
    <mergeCell ref="S68:T68"/>
    <mergeCell ref="Q96:R96"/>
    <mergeCell ref="S96:T96"/>
    <mergeCell ref="P92:T92"/>
    <mergeCell ref="Q94:R94"/>
    <mergeCell ref="S94:T94"/>
    <mergeCell ref="Q95:R95"/>
    <mergeCell ref="Q90:T90"/>
    <mergeCell ref="Q88:T88"/>
    <mergeCell ref="Q87:R87"/>
    <mergeCell ref="S87:T87"/>
    <mergeCell ref="Q89:T89"/>
    <mergeCell ref="P83:T83"/>
    <mergeCell ref="Q86:R86"/>
    <mergeCell ref="S86:T86"/>
    <mergeCell ref="S77:T77"/>
    <mergeCell ref="Q78:R78"/>
    <mergeCell ref="S78:T78"/>
    <mergeCell ref="Q76:R76"/>
    <mergeCell ref="S76:T76"/>
    <mergeCell ref="Q77:R77"/>
    <mergeCell ref="Q79:T79"/>
    <mergeCell ref="Q60:R60"/>
    <mergeCell ref="S60:T60"/>
    <mergeCell ref="Q61:T61"/>
    <mergeCell ref="Q59:R59"/>
    <mergeCell ref="S59:T59"/>
    <mergeCell ref="Q58:R58"/>
    <mergeCell ref="S58:T58"/>
    <mergeCell ref="Q62:T62"/>
    <mergeCell ref="Q36:T36"/>
    <mergeCell ref="Q35:T35"/>
    <mergeCell ref="P2:T2"/>
    <mergeCell ref="Q4:R4"/>
    <mergeCell ref="S4:T4"/>
    <mergeCell ref="Q49:R49"/>
    <mergeCell ref="Q50:R50"/>
    <mergeCell ref="Q53:T53"/>
    <mergeCell ref="Q54:T54"/>
    <mergeCell ref="P56:T56"/>
    <mergeCell ref="Q52:T52"/>
    <mergeCell ref="S49:T49"/>
    <mergeCell ref="Q51:R51"/>
    <mergeCell ref="S51:T51"/>
    <mergeCell ref="S50:T50"/>
  </mergeCells>
  <conditionalFormatting sqref="E5:E7 G5:G6">
    <cfRule type="cellIs" dxfId="2" priority="1" operator="equal">
      <formula>0</formula>
    </cfRule>
  </conditionalFormatting>
  <conditionalFormatting sqref="K7:N7 K5:K6 M5:M6">
    <cfRule type="cellIs" dxfId="2" priority="2" operator="equal">
      <formula>0</formula>
    </cfRule>
  </conditionalFormatting>
  <conditionalFormatting sqref="E4 G4">
    <cfRule type="cellIs" dxfId="2" priority="3" operator="equal">
      <formula>0</formula>
    </cfRule>
  </conditionalFormatting>
  <conditionalFormatting sqref="K4 M4">
    <cfRule type="cellIs" dxfId="2" priority="4" operator="equal">
      <formula>0</formula>
    </cfRule>
  </conditionalFormatting>
  <conditionalFormatting sqref="Q7:T7 Q5:Q6 S5:S6">
    <cfRule type="cellIs" dxfId="2" priority="5" operator="equal">
      <formula>0</formula>
    </cfRule>
  </conditionalFormatting>
  <conditionalFormatting sqref="Q4 S4">
    <cfRule type="cellIs" dxfId="2" priority="6" operator="equal">
      <formula>0</formula>
    </cfRule>
  </conditionalFormatting>
  <conditionalFormatting sqref="E28 G28">
    <cfRule type="cellIs" dxfId="2" priority="7" operator="equal">
      <formula>0</formula>
    </cfRule>
  </conditionalFormatting>
  <conditionalFormatting sqref="K28 M28">
    <cfRule type="cellIs" dxfId="2" priority="8" operator="equal">
      <formula>0</formula>
    </cfRule>
  </conditionalFormatting>
  <conditionalFormatting sqref="Q28 S28">
    <cfRule type="cellIs" dxfId="2" priority="9" operator="equal">
      <formula>0</formula>
    </cfRule>
  </conditionalFormatting>
  <conditionalFormatting sqref="W28">
    <cfRule type="cellIs" dxfId="2" priority="10" operator="equal">
      <formula>0</formula>
    </cfRule>
  </conditionalFormatting>
  <conditionalFormatting sqref="W37:Z37">
    <cfRule type="cellIs" dxfId="2" priority="11" operator="equal">
      <formula>0</formula>
    </cfRule>
  </conditionalFormatting>
  <conditionalFormatting sqref="Q37:T37">
    <cfRule type="cellIs" dxfId="2" priority="12" operator="equal">
      <formula>0</formula>
    </cfRule>
  </conditionalFormatting>
  <conditionalFormatting sqref="K37:N37">
    <cfRule type="cellIs" dxfId="2" priority="13" operator="equal">
      <formula>0</formula>
    </cfRule>
  </conditionalFormatting>
  <conditionalFormatting sqref="E37:H37">
    <cfRule type="cellIs" dxfId="2" priority="14" operator="equal">
      <formula>0</formula>
    </cfRule>
  </conditionalFormatting>
  <conditionalFormatting sqref="AC5">
    <cfRule type="cellIs" dxfId="2" priority="15" operator="equal">
      <formula>0</formula>
    </cfRule>
  </conditionalFormatting>
  <conditionalFormatting sqref="AC4">
    <cfRule type="cellIs" dxfId="2" priority="16" operator="equal">
      <formula>0</formula>
    </cfRule>
  </conditionalFormatting>
  <conditionalFormatting sqref="AC6">
    <cfRule type="cellIs" dxfId="2" priority="17" operator="equal">
      <formula>0</formula>
    </cfRule>
  </conditionalFormatting>
  <conditionalFormatting sqref="AC7">
    <cfRule type="cellIs" dxfId="2" priority="18" operator="equal">
      <formula>0</formula>
    </cfRule>
  </conditionalFormatting>
  <conditionalFormatting sqref="E9">
    <cfRule type="cellIs" dxfId="2" priority="19" operator="equal">
      <formula>0</formula>
    </cfRule>
  </conditionalFormatting>
  <conditionalFormatting sqref="K9">
    <cfRule type="cellIs" dxfId="2" priority="20" operator="equal">
      <formula>0</formula>
    </cfRule>
  </conditionalFormatting>
  <conditionalFormatting sqref="E8">
    <cfRule type="cellIs" dxfId="2" priority="21" operator="equal">
      <formula>0</formula>
    </cfRule>
  </conditionalFormatting>
  <conditionalFormatting sqref="K8">
    <cfRule type="cellIs" dxfId="2" priority="22" operator="equal">
      <formula>0</formula>
    </cfRule>
  </conditionalFormatting>
  <conditionalFormatting sqref="Q9">
    <cfRule type="cellIs" dxfId="2" priority="23" operator="equal">
      <formula>0</formula>
    </cfRule>
  </conditionalFormatting>
  <conditionalFormatting sqref="Q8">
    <cfRule type="cellIs" dxfId="2" priority="24" operator="equal">
      <formula>0</formula>
    </cfRule>
  </conditionalFormatting>
  <conditionalFormatting sqref="W7:Z7 W5:W6 Y5:Y6">
    <cfRule type="cellIs" dxfId="2" priority="25" operator="equal">
      <formula>0</formula>
    </cfRule>
  </conditionalFormatting>
  <conditionalFormatting sqref="W4 Y4">
    <cfRule type="cellIs" dxfId="2" priority="26" operator="equal">
      <formula>0</formula>
    </cfRule>
  </conditionalFormatting>
  <conditionalFormatting sqref="W9">
    <cfRule type="cellIs" dxfId="2" priority="27" operator="equal">
      <formula>0</formula>
    </cfRule>
  </conditionalFormatting>
  <conditionalFormatting sqref="W8">
    <cfRule type="cellIs" dxfId="2" priority="28" operator="equal">
      <formula>0</formula>
    </cfRule>
  </conditionalFormatting>
  <conditionalFormatting sqref="E14:E16 G14:G15">
    <cfRule type="cellIs" dxfId="2" priority="29" operator="equal">
      <formula>0</formula>
    </cfRule>
  </conditionalFormatting>
  <conditionalFormatting sqref="K16:N16 K14:K15 M14:M15">
    <cfRule type="cellIs" dxfId="2" priority="30" operator="equal">
      <formula>0</formula>
    </cfRule>
  </conditionalFormatting>
  <conditionalFormatting sqref="E13 G13">
    <cfRule type="cellIs" dxfId="2" priority="31" operator="equal">
      <formula>0</formula>
    </cfRule>
  </conditionalFormatting>
  <conditionalFormatting sqref="K13 M13">
    <cfRule type="cellIs" dxfId="2" priority="32" operator="equal">
      <formula>0</formula>
    </cfRule>
  </conditionalFormatting>
  <conditionalFormatting sqref="Q16:T16 Q14:Q15 S14:S15">
    <cfRule type="cellIs" dxfId="2" priority="33" operator="equal">
      <formula>0</formula>
    </cfRule>
  </conditionalFormatting>
  <conditionalFormatting sqref="Q13 S13">
    <cfRule type="cellIs" dxfId="2" priority="34" operator="equal">
      <formula>0</formula>
    </cfRule>
  </conditionalFormatting>
  <conditionalFormatting sqref="AC14">
    <cfRule type="cellIs" dxfId="2" priority="35" operator="equal">
      <formula>0</formula>
    </cfRule>
  </conditionalFormatting>
  <conditionalFormatting sqref="AC13">
    <cfRule type="cellIs" dxfId="2" priority="36" operator="equal">
      <formula>0</formula>
    </cfRule>
  </conditionalFormatting>
  <conditionalFormatting sqref="AC15">
    <cfRule type="cellIs" dxfId="2" priority="37" operator="equal">
      <formula>0</formula>
    </cfRule>
  </conditionalFormatting>
  <conditionalFormatting sqref="AC16">
    <cfRule type="cellIs" dxfId="2" priority="38" operator="equal">
      <formula>0</formula>
    </cfRule>
  </conditionalFormatting>
  <conditionalFormatting sqref="E18">
    <cfRule type="cellIs" dxfId="2" priority="39" operator="equal">
      <formula>0</formula>
    </cfRule>
  </conditionalFormatting>
  <conditionalFormatting sqref="K18">
    <cfRule type="cellIs" dxfId="2" priority="40" operator="equal">
      <formula>0</formula>
    </cfRule>
  </conditionalFormatting>
  <conditionalFormatting sqref="E17">
    <cfRule type="cellIs" dxfId="2" priority="41" operator="equal">
      <formula>0</formula>
    </cfRule>
  </conditionalFormatting>
  <conditionalFormatting sqref="K17">
    <cfRule type="cellIs" dxfId="2" priority="42" operator="equal">
      <formula>0</formula>
    </cfRule>
  </conditionalFormatting>
  <conditionalFormatting sqref="Q18">
    <cfRule type="cellIs" dxfId="2" priority="43" operator="equal">
      <formula>0</formula>
    </cfRule>
  </conditionalFormatting>
  <conditionalFormatting sqref="Q17">
    <cfRule type="cellIs" dxfId="2" priority="44" operator="equal">
      <formula>0</formula>
    </cfRule>
  </conditionalFormatting>
  <conditionalFormatting sqref="W16:Z16 W14:W15 Y14:Y15">
    <cfRule type="cellIs" dxfId="2" priority="45" operator="equal">
      <formula>0</formula>
    </cfRule>
  </conditionalFormatting>
  <conditionalFormatting sqref="W13 Y13">
    <cfRule type="cellIs" dxfId="2" priority="46" operator="equal">
      <formula>0</formula>
    </cfRule>
  </conditionalFormatting>
  <conditionalFormatting sqref="W18">
    <cfRule type="cellIs" dxfId="2" priority="47" operator="equal">
      <formula>0</formula>
    </cfRule>
  </conditionalFormatting>
  <conditionalFormatting sqref="W17">
    <cfRule type="cellIs" dxfId="2" priority="48" operator="equal">
      <formula>0</formula>
    </cfRule>
  </conditionalFormatting>
  <conditionalFormatting sqref="E23:E25 G23:G24">
    <cfRule type="cellIs" dxfId="2" priority="49" operator="equal">
      <formula>0</formula>
    </cfRule>
  </conditionalFormatting>
  <conditionalFormatting sqref="K25:N25 K23:K24 M23:M24">
    <cfRule type="cellIs" dxfId="2" priority="50" operator="equal">
      <formula>0</formula>
    </cfRule>
  </conditionalFormatting>
  <conditionalFormatting sqref="E22 G22">
    <cfRule type="cellIs" dxfId="2" priority="51" operator="equal">
      <formula>0</formula>
    </cfRule>
  </conditionalFormatting>
  <conditionalFormatting sqref="K22 M22">
    <cfRule type="cellIs" dxfId="2" priority="52" operator="equal">
      <formula>0</formula>
    </cfRule>
  </conditionalFormatting>
  <conditionalFormatting sqref="Q25:T25 Q23:Q24 S23:S24">
    <cfRule type="cellIs" dxfId="2" priority="53" operator="equal">
      <formula>0</formula>
    </cfRule>
  </conditionalFormatting>
  <conditionalFormatting sqref="Q22 S22">
    <cfRule type="cellIs" dxfId="2" priority="54" operator="equal">
      <formula>0</formula>
    </cfRule>
  </conditionalFormatting>
  <conditionalFormatting sqref="AC23">
    <cfRule type="cellIs" dxfId="2" priority="55" operator="equal">
      <formula>0</formula>
    </cfRule>
  </conditionalFormatting>
  <conditionalFormatting sqref="AC22">
    <cfRule type="cellIs" dxfId="2" priority="56" operator="equal">
      <formula>0</formula>
    </cfRule>
  </conditionalFormatting>
  <conditionalFormatting sqref="AC24">
    <cfRule type="cellIs" dxfId="2" priority="57" operator="equal">
      <formula>0</formula>
    </cfRule>
  </conditionalFormatting>
  <conditionalFormatting sqref="AC25">
    <cfRule type="cellIs" dxfId="2" priority="58" operator="equal">
      <formula>0</formula>
    </cfRule>
  </conditionalFormatting>
  <conditionalFormatting sqref="E27">
    <cfRule type="cellIs" dxfId="2" priority="59" operator="equal">
      <formula>0</formula>
    </cfRule>
  </conditionalFormatting>
  <conditionalFormatting sqref="K27">
    <cfRule type="cellIs" dxfId="2" priority="60" operator="equal">
      <formula>0</formula>
    </cfRule>
  </conditionalFormatting>
  <conditionalFormatting sqref="E26">
    <cfRule type="cellIs" dxfId="2" priority="61" operator="equal">
      <formula>0</formula>
    </cfRule>
  </conditionalFormatting>
  <conditionalFormatting sqref="K26">
    <cfRule type="cellIs" dxfId="2" priority="62" operator="equal">
      <formula>0</formula>
    </cfRule>
  </conditionalFormatting>
  <conditionalFormatting sqref="Q27">
    <cfRule type="cellIs" dxfId="2" priority="63" operator="equal">
      <formula>0</formula>
    </cfRule>
  </conditionalFormatting>
  <conditionalFormatting sqref="Q26">
    <cfRule type="cellIs" dxfId="2" priority="64" operator="equal">
      <formula>0</formula>
    </cfRule>
  </conditionalFormatting>
  <conditionalFormatting sqref="W25:Z25 W23:W24 Y23:Y24">
    <cfRule type="cellIs" dxfId="2" priority="65" operator="equal">
      <formula>0</formula>
    </cfRule>
  </conditionalFormatting>
  <conditionalFormatting sqref="W22 Y22">
    <cfRule type="cellIs" dxfId="2" priority="66" operator="equal">
      <formula>0</formula>
    </cfRule>
  </conditionalFormatting>
  <conditionalFormatting sqref="W27">
    <cfRule type="cellIs" dxfId="2" priority="67" operator="equal">
      <formula>0</formula>
    </cfRule>
  </conditionalFormatting>
  <conditionalFormatting sqref="W26">
    <cfRule type="cellIs" dxfId="2" priority="68" operator="equal">
      <formula>0</formula>
    </cfRule>
  </conditionalFormatting>
  <conditionalFormatting sqref="E32:E34 G32:G33">
    <cfRule type="cellIs" dxfId="2" priority="69" operator="equal">
      <formula>0</formula>
    </cfRule>
  </conditionalFormatting>
  <conditionalFormatting sqref="K34:N34 K32:K33 M32:M33">
    <cfRule type="cellIs" dxfId="2" priority="70" operator="equal">
      <formula>0</formula>
    </cfRule>
  </conditionalFormatting>
  <conditionalFormatting sqref="E31 G31">
    <cfRule type="cellIs" dxfId="2" priority="71" operator="equal">
      <formula>0</formula>
    </cfRule>
  </conditionalFormatting>
  <conditionalFormatting sqref="K31 M31">
    <cfRule type="cellIs" dxfId="2" priority="72" operator="equal">
      <formula>0</formula>
    </cfRule>
  </conditionalFormatting>
  <conditionalFormatting sqref="Q34:T34 Q32:Q33 S32:S33">
    <cfRule type="cellIs" dxfId="2" priority="73" operator="equal">
      <formula>0</formula>
    </cfRule>
  </conditionalFormatting>
  <conditionalFormatting sqref="Q31 S31">
    <cfRule type="cellIs" dxfId="2" priority="74" operator="equal">
      <formula>0</formula>
    </cfRule>
  </conditionalFormatting>
  <conditionalFormatting sqref="AC32">
    <cfRule type="cellIs" dxfId="2" priority="75" operator="equal">
      <formula>0</formula>
    </cfRule>
  </conditionalFormatting>
  <conditionalFormatting sqref="AC31">
    <cfRule type="cellIs" dxfId="2" priority="76" operator="equal">
      <formula>0</formula>
    </cfRule>
  </conditionalFormatting>
  <conditionalFormatting sqref="AC33">
    <cfRule type="cellIs" dxfId="2" priority="77" operator="equal">
      <formula>0</formula>
    </cfRule>
  </conditionalFormatting>
  <conditionalFormatting sqref="AC34">
    <cfRule type="cellIs" dxfId="2" priority="78" operator="equal">
      <formula>0</formula>
    </cfRule>
  </conditionalFormatting>
  <conditionalFormatting sqref="E36">
    <cfRule type="cellIs" dxfId="2" priority="79" operator="equal">
      <formula>0</formula>
    </cfRule>
  </conditionalFormatting>
  <conditionalFormatting sqref="K36">
    <cfRule type="cellIs" dxfId="2" priority="80" operator="equal">
      <formula>0</formula>
    </cfRule>
  </conditionalFormatting>
  <conditionalFormatting sqref="E35">
    <cfRule type="cellIs" dxfId="2" priority="81" operator="equal">
      <formula>0</formula>
    </cfRule>
  </conditionalFormatting>
  <conditionalFormatting sqref="K35">
    <cfRule type="cellIs" dxfId="2" priority="82" operator="equal">
      <formula>0</formula>
    </cfRule>
  </conditionalFormatting>
  <conditionalFormatting sqref="Q36">
    <cfRule type="cellIs" dxfId="2" priority="83" operator="equal">
      <formula>0</formula>
    </cfRule>
  </conditionalFormatting>
  <conditionalFormatting sqref="Q35">
    <cfRule type="cellIs" dxfId="2" priority="84" operator="equal">
      <formula>0</formula>
    </cfRule>
  </conditionalFormatting>
  <conditionalFormatting sqref="W34:Z34 W32:W33 Y32:Y33">
    <cfRule type="cellIs" dxfId="2" priority="85" operator="equal">
      <formula>0</formula>
    </cfRule>
  </conditionalFormatting>
  <conditionalFormatting sqref="W31 Y31">
    <cfRule type="cellIs" dxfId="2" priority="86" operator="equal">
      <formula>0</formula>
    </cfRule>
  </conditionalFormatting>
  <conditionalFormatting sqref="W36">
    <cfRule type="cellIs" dxfId="2" priority="87" operator="equal">
      <formula>0</formula>
    </cfRule>
  </conditionalFormatting>
  <conditionalFormatting sqref="W35">
    <cfRule type="cellIs" dxfId="2" priority="88" operator="equal">
      <formula>0</formula>
    </cfRule>
  </conditionalFormatting>
  <conditionalFormatting sqref="E41:E43 G41:G42">
    <cfRule type="cellIs" dxfId="2" priority="89" operator="equal">
      <formula>0</formula>
    </cfRule>
  </conditionalFormatting>
  <conditionalFormatting sqref="K43:N43 K41:K42 M41:M42">
    <cfRule type="cellIs" dxfId="2" priority="90" operator="equal">
      <formula>0</formula>
    </cfRule>
  </conditionalFormatting>
  <conditionalFormatting sqref="E40 G40">
    <cfRule type="cellIs" dxfId="2" priority="91" operator="equal">
      <formula>0</formula>
    </cfRule>
  </conditionalFormatting>
  <conditionalFormatting sqref="K40 M40">
    <cfRule type="cellIs" dxfId="2" priority="92" operator="equal">
      <formula>0</formula>
    </cfRule>
  </conditionalFormatting>
  <conditionalFormatting sqref="Q43:T43 Q41:Q42 S41:S42">
    <cfRule type="cellIs" dxfId="2" priority="93" operator="equal">
      <formula>0</formula>
    </cfRule>
  </conditionalFormatting>
  <conditionalFormatting sqref="Q40 S40">
    <cfRule type="cellIs" dxfId="2" priority="94" operator="equal">
      <formula>0</formula>
    </cfRule>
  </conditionalFormatting>
  <conditionalFormatting sqref="AC41">
    <cfRule type="cellIs" dxfId="2" priority="95" operator="equal">
      <formula>0</formula>
    </cfRule>
  </conditionalFormatting>
  <conditionalFormatting sqref="AC40">
    <cfRule type="cellIs" dxfId="2" priority="96" operator="equal">
      <formula>0</formula>
    </cfRule>
  </conditionalFormatting>
  <conditionalFormatting sqref="AC42">
    <cfRule type="cellIs" dxfId="2" priority="97" operator="equal">
      <formula>0</formula>
    </cfRule>
  </conditionalFormatting>
  <conditionalFormatting sqref="AC43">
    <cfRule type="cellIs" dxfId="2" priority="98" operator="equal">
      <formula>0</formula>
    </cfRule>
  </conditionalFormatting>
  <conditionalFormatting sqref="E45">
    <cfRule type="cellIs" dxfId="2" priority="99" operator="equal">
      <formula>0</formula>
    </cfRule>
  </conditionalFormatting>
  <conditionalFormatting sqref="K45">
    <cfRule type="cellIs" dxfId="2" priority="100" operator="equal">
      <formula>0</formula>
    </cfRule>
  </conditionalFormatting>
  <conditionalFormatting sqref="E44">
    <cfRule type="cellIs" dxfId="2" priority="101" operator="equal">
      <formula>0</formula>
    </cfRule>
  </conditionalFormatting>
  <conditionalFormatting sqref="K44">
    <cfRule type="cellIs" dxfId="2" priority="102" operator="equal">
      <formula>0</formula>
    </cfRule>
  </conditionalFormatting>
  <conditionalFormatting sqref="Q45">
    <cfRule type="cellIs" dxfId="2" priority="103" operator="equal">
      <formula>0</formula>
    </cfRule>
  </conditionalFormatting>
  <conditionalFormatting sqref="Q44">
    <cfRule type="cellIs" dxfId="2" priority="104" operator="equal">
      <formula>0</formula>
    </cfRule>
  </conditionalFormatting>
  <conditionalFormatting sqref="W43:Z43 W41:W42 Y41:Y42">
    <cfRule type="cellIs" dxfId="2" priority="105" operator="equal">
      <formula>0</formula>
    </cfRule>
  </conditionalFormatting>
  <conditionalFormatting sqref="W40 Y40">
    <cfRule type="cellIs" dxfId="2" priority="106" operator="equal">
      <formula>0</formula>
    </cfRule>
  </conditionalFormatting>
  <conditionalFormatting sqref="W45">
    <cfRule type="cellIs" dxfId="2" priority="107" operator="equal">
      <formula>0</formula>
    </cfRule>
  </conditionalFormatting>
  <conditionalFormatting sqref="W44">
    <cfRule type="cellIs" dxfId="2" priority="108" operator="equal">
      <formula>0</formula>
    </cfRule>
  </conditionalFormatting>
  <conditionalFormatting sqref="E50:E52 G50:G51">
    <cfRule type="cellIs" dxfId="2" priority="109" operator="equal">
      <formula>0</formula>
    </cfRule>
  </conditionalFormatting>
  <conditionalFormatting sqref="K52:N52 K50:K51 M50:M51">
    <cfRule type="cellIs" dxfId="2" priority="110" operator="equal">
      <formula>0</formula>
    </cfRule>
  </conditionalFormatting>
  <conditionalFormatting sqref="E49 G49">
    <cfRule type="cellIs" dxfId="2" priority="111" operator="equal">
      <formula>0</formula>
    </cfRule>
  </conditionalFormatting>
  <conditionalFormatting sqref="K49 M49">
    <cfRule type="cellIs" dxfId="2" priority="112" operator="equal">
      <formula>0</formula>
    </cfRule>
  </conditionalFormatting>
  <conditionalFormatting sqref="Q52:T52 Q50:Q51 S50:S51">
    <cfRule type="cellIs" dxfId="2" priority="113" operator="equal">
      <formula>0</formula>
    </cfRule>
  </conditionalFormatting>
  <conditionalFormatting sqref="Q49 S49">
    <cfRule type="cellIs" dxfId="2" priority="114" operator="equal">
      <formula>0</formula>
    </cfRule>
  </conditionalFormatting>
  <conditionalFormatting sqref="AC50">
    <cfRule type="cellIs" dxfId="2" priority="115" operator="equal">
      <formula>0</formula>
    </cfRule>
  </conditionalFormatting>
  <conditionalFormatting sqref="AC49">
    <cfRule type="cellIs" dxfId="2" priority="116" operator="equal">
      <formula>0</formula>
    </cfRule>
  </conditionalFormatting>
  <conditionalFormatting sqref="AC51">
    <cfRule type="cellIs" dxfId="2" priority="117" operator="equal">
      <formula>0</formula>
    </cfRule>
  </conditionalFormatting>
  <conditionalFormatting sqref="AC52">
    <cfRule type="cellIs" dxfId="2" priority="118" operator="equal">
      <formula>0</formula>
    </cfRule>
  </conditionalFormatting>
  <conditionalFormatting sqref="E54">
    <cfRule type="cellIs" dxfId="2" priority="119" operator="equal">
      <formula>0</formula>
    </cfRule>
  </conditionalFormatting>
  <conditionalFormatting sqref="K54">
    <cfRule type="cellIs" dxfId="2" priority="120" operator="equal">
      <formula>0</formula>
    </cfRule>
  </conditionalFormatting>
  <conditionalFormatting sqref="E53">
    <cfRule type="cellIs" dxfId="2" priority="121" operator="equal">
      <formula>0</formula>
    </cfRule>
  </conditionalFormatting>
  <conditionalFormatting sqref="K53">
    <cfRule type="cellIs" dxfId="2" priority="122" operator="equal">
      <formula>0</formula>
    </cfRule>
  </conditionalFormatting>
  <conditionalFormatting sqref="Q54">
    <cfRule type="cellIs" dxfId="2" priority="123" operator="equal">
      <formula>0</formula>
    </cfRule>
  </conditionalFormatting>
  <conditionalFormatting sqref="Q53">
    <cfRule type="cellIs" dxfId="2" priority="124" operator="equal">
      <formula>0</formula>
    </cfRule>
  </conditionalFormatting>
  <conditionalFormatting sqref="W52:Z52 W50:W51 Y50:Y51">
    <cfRule type="cellIs" dxfId="2" priority="125" operator="equal">
      <formula>0</formula>
    </cfRule>
  </conditionalFormatting>
  <conditionalFormatting sqref="W49 Y49">
    <cfRule type="cellIs" dxfId="2" priority="126" operator="equal">
      <formula>0</formula>
    </cfRule>
  </conditionalFormatting>
  <conditionalFormatting sqref="W54">
    <cfRule type="cellIs" dxfId="2" priority="127" operator="equal">
      <formula>0</formula>
    </cfRule>
  </conditionalFormatting>
  <conditionalFormatting sqref="W53">
    <cfRule type="cellIs" dxfId="2" priority="128" operator="equal">
      <formula>0</formula>
    </cfRule>
  </conditionalFormatting>
  <conditionalFormatting sqref="E59:E61 G59:G60">
    <cfRule type="cellIs" dxfId="2" priority="129" operator="equal">
      <formula>0</formula>
    </cfRule>
  </conditionalFormatting>
  <conditionalFormatting sqref="K61:N61 K59:K60 M59:M60">
    <cfRule type="cellIs" dxfId="2" priority="130" operator="equal">
      <formula>0</formula>
    </cfRule>
  </conditionalFormatting>
  <conditionalFormatting sqref="E58 G58">
    <cfRule type="cellIs" dxfId="2" priority="131" operator="equal">
      <formula>0</formula>
    </cfRule>
  </conditionalFormatting>
  <conditionalFormatting sqref="K58 M58">
    <cfRule type="cellIs" dxfId="2" priority="132" operator="equal">
      <formula>0</formula>
    </cfRule>
  </conditionalFormatting>
  <conditionalFormatting sqref="Q61:T61 Q59:Q60 S59:S60">
    <cfRule type="cellIs" dxfId="2" priority="133" operator="equal">
      <formula>0</formula>
    </cfRule>
  </conditionalFormatting>
  <conditionalFormatting sqref="Q58 S58">
    <cfRule type="cellIs" dxfId="2" priority="134" operator="equal">
      <formula>0</formula>
    </cfRule>
  </conditionalFormatting>
  <conditionalFormatting sqref="AC59">
    <cfRule type="cellIs" dxfId="2" priority="135" operator="equal">
      <formula>0</formula>
    </cfRule>
  </conditionalFormatting>
  <conditionalFormatting sqref="AC58">
    <cfRule type="cellIs" dxfId="2" priority="136" operator="equal">
      <formula>0</formula>
    </cfRule>
  </conditionalFormatting>
  <conditionalFormatting sqref="AC60">
    <cfRule type="cellIs" dxfId="2" priority="137" operator="equal">
      <formula>0</formula>
    </cfRule>
  </conditionalFormatting>
  <conditionalFormatting sqref="AC61">
    <cfRule type="cellIs" dxfId="2" priority="138" operator="equal">
      <formula>0</formula>
    </cfRule>
  </conditionalFormatting>
  <conditionalFormatting sqref="E63">
    <cfRule type="cellIs" dxfId="2" priority="139" operator="equal">
      <formula>0</formula>
    </cfRule>
  </conditionalFormatting>
  <conditionalFormatting sqref="K63">
    <cfRule type="cellIs" dxfId="2" priority="140" operator="equal">
      <formula>0</formula>
    </cfRule>
  </conditionalFormatting>
  <conditionalFormatting sqref="E62">
    <cfRule type="cellIs" dxfId="2" priority="141" operator="equal">
      <formula>0</formula>
    </cfRule>
  </conditionalFormatting>
  <conditionalFormatting sqref="K62">
    <cfRule type="cellIs" dxfId="2" priority="142" operator="equal">
      <formula>0</formula>
    </cfRule>
  </conditionalFormatting>
  <conditionalFormatting sqref="Q63">
    <cfRule type="cellIs" dxfId="2" priority="143" operator="equal">
      <formula>0</formula>
    </cfRule>
  </conditionalFormatting>
  <conditionalFormatting sqref="Q62">
    <cfRule type="cellIs" dxfId="2" priority="144" operator="equal">
      <formula>0</formula>
    </cfRule>
  </conditionalFormatting>
  <conditionalFormatting sqref="W61:Z61 W59:W60 Y59:Y60">
    <cfRule type="cellIs" dxfId="2" priority="145" operator="equal">
      <formula>0</formula>
    </cfRule>
  </conditionalFormatting>
  <conditionalFormatting sqref="W58 Y58">
    <cfRule type="cellIs" dxfId="2" priority="146" operator="equal">
      <formula>0</formula>
    </cfRule>
  </conditionalFormatting>
  <conditionalFormatting sqref="W63">
    <cfRule type="cellIs" dxfId="2" priority="147" operator="equal">
      <formula>0</formula>
    </cfRule>
  </conditionalFormatting>
  <conditionalFormatting sqref="W62">
    <cfRule type="cellIs" dxfId="2" priority="148" operator="equal">
      <formula>0</formula>
    </cfRule>
  </conditionalFormatting>
  <conditionalFormatting sqref="E68:E70 G68:G69">
    <cfRule type="cellIs" dxfId="2" priority="149" operator="equal">
      <formula>0</formula>
    </cfRule>
  </conditionalFormatting>
  <conditionalFormatting sqref="K70:N70 K68:K69 M68:M69">
    <cfRule type="cellIs" dxfId="2" priority="150" operator="equal">
      <formula>0</formula>
    </cfRule>
  </conditionalFormatting>
  <conditionalFormatting sqref="E67 G67">
    <cfRule type="cellIs" dxfId="2" priority="151" operator="equal">
      <formula>0</formula>
    </cfRule>
  </conditionalFormatting>
  <conditionalFormatting sqref="K67 M67">
    <cfRule type="cellIs" dxfId="2" priority="152" operator="equal">
      <formula>0</formula>
    </cfRule>
  </conditionalFormatting>
  <conditionalFormatting sqref="Q70:T70 Q68:Q69 S68:S69">
    <cfRule type="cellIs" dxfId="2" priority="153" operator="equal">
      <formula>0</formula>
    </cfRule>
  </conditionalFormatting>
  <conditionalFormatting sqref="Q67 S67">
    <cfRule type="cellIs" dxfId="2" priority="154" operator="equal">
      <formula>0</formula>
    </cfRule>
  </conditionalFormatting>
  <conditionalFormatting sqref="AC68">
    <cfRule type="cellIs" dxfId="2" priority="155" operator="equal">
      <formula>0</formula>
    </cfRule>
  </conditionalFormatting>
  <conditionalFormatting sqref="AC67">
    <cfRule type="cellIs" dxfId="2" priority="156" operator="equal">
      <formula>0</formula>
    </cfRule>
  </conditionalFormatting>
  <conditionalFormatting sqref="AC69">
    <cfRule type="cellIs" dxfId="2" priority="157" operator="equal">
      <formula>0</formula>
    </cfRule>
  </conditionalFormatting>
  <conditionalFormatting sqref="AC70">
    <cfRule type="cellIs" dxfId="2" priority="158" operator="equal">
      <formula>0</formula>
    </cfRule>
  </conditionalFormatting>
  <conditionalFormatting sqref="E72">
    <cfRule type="cellIs" dxfId="2" priority="159" operator="equal">
      <formula>0</formula>
    </cfRule>
  </conditionalFormatting>
  <conditionalFormatting sqref="K72">
    <cfRule type="cellIs" dxfId="2" priority="160" operator="equal">
      <formula>0</formula>
    </cfRule>
  </conditionalFormatting>
  <conditionalFormatting sqref="E71">
    <cfRule type="cellIs" dxfId="2" priority="161" operator="equal">
      <formula>0</formula>
    </cfRule>
  </conditionalFormatting>
  <conditionalFormatting sqref="K71">
    <cfRule type="cellIs" dxfId="2" priority="162" operator="equal">
      <formula>0</formula>
    </cfRule>
  </conditionalFormatting>
  <conditionalFormatting sqref="Q72">
    <cfRule type="cellIs" dxfId="2" priority="163" operator="equal">
      <formula>0</formula>
    </cfRule>
  </conditionalFormatting>
  <conditionalFormatting sqref="Q71">
    <cfRule type="cellIs" dxfId="2" priority="164" operator="equal">
      <formula>0</formula>
    </cfRule>
  </conditionalFormatting>
  <conditionalFormatting sqref="W70:Z70 W68:W69 Y68:Y69">
    <cfRule type="cellIs" dxfId="2" priority="165" operator="equal">
      <formula>0</formula>
    </cfRule>
  </conditionalFormatting>
  <conditionalFormatting sqref="W67 Y67">
    <cfRule type="cellIs" dxfId="2" priority="166" operator="equal">
      <formula>0</formula>
    </cfRule>
  </conditionalFormatting>
  <conditionalFormatting sqref="W72">
    <cfRule type="cellIs" dxfId="2" priority="167" operator="equal">
      <formula>0</formula>
    </cfRule>
  </conditionalFormatting>
  <conditionalFormatting sqref="W71">
    <cfRule type="cellIs" dxfId="2" priority="168" operator="equal">
      <formula>0</formula>
    </cfRule>
  </conditionalFormatting>
  <conditionalFormatting sqref="E77:E79 G77:G78">
    <cfRule type="cellIs" dxfId="2" priority="169" operator="equal">
      <formula>0</formula>
    </cfRule>
  </conditionalFormatting>
  <conditionalFormatting sqref="K79:N79 K77:K78 M77:M78">
    <cfRule type="cellIs" dxfId="2" priority="170" operator="equal">
      <formula>0</formula>
    </cfRule>
  </conditionalFormatting>
  <conditionalFormatting sqref="E76 G76">
    <cfRule type="cellIs" dxfId="2" priority="171" operator="equal">
      <formula>0</formula>
    </cfRule>
  </conditionalFormatting>
  <conditionalFormatting sqref="K76 M76">
    <cfRule type="cellIs" dxfId="2" priority="172" operator="equal">
      <formula>0</formula>
    </cfRule>
  </conditionalFormatting>
  <conditionalFormatting sqref="Q79:T79 Q77:Q78 S77:S78">
    <cfRule type="cellIs" dxfId="2" priority="173" operator="equal">
      <formula>0</formula>
    </cfRule>
  </conditionalFormatting>
  <conditionalFormatting sqref="Q76 S76">
    <cfRule type="cellIs" dxfId="2" priority="174" operator="equal">
      <formula>0</formula>
    </cfRule>
  </conditionalFormatting>
  <conditionalFormatting sqref="AC77">
    <cfRule type="cellIs" dxfId="2" priority="175" operator="equal">
      <formula>0</formula>
    </cfRule>
  </conditionalFormatting>
  <conditionalFormatting sqref="AC76">
    <cfRule type="cellIs" dxfId="2" priority="176" operator="equal">
      <formula>0</formula>
    </cfRule>
  </conditionalFormatting>
  <conditionalFormatting sqref="AC78">
    <cfRule type="cellIs" dxfId="2" priority="177" operator="equal">
      <formula>0</formula>
    </cfRule>
  </conditionalFormatting>
  <conditionalFormatting sqref="AC79">
    <cfRule type="cellIs" dxfId="2" priority="178" operator="equal">
      <formula>0</formula>
    </cfRule>
  </conditionalFormatting>
  <conditionalFormatting sqref="E81">
    <cfRule type="cellIs" dxfId="2" priority="179" operator="equal">
      <formula>0</formula>
    </cfRule>
  </conditionalFormatting>
  <conditionalFormatting sqref="K81">
    <cfRule type="cellIs" dxfId="2" priority="180" operator="equal">
      <formula>0</formula>
    </cfRule>
  </conditionalFormatting>
  <conditionalFormatting sqref="E80">
    <cfRule type="cellIs" dxfId="2" priority="181" operator="equal">
      <formula>0</formula>
    </cfRule>
  </conditionalFormatting>
  <conditionalFormatting sqref="K80">
    <cfRule type="cellIs" dxfId="2" priority="182" operator="equal">
      <formula>0</formula>
    </cfRule>
  </conditionalFormatting>
  <conditionalFormatting sqref="Q81">
    <cfRule type="cellIs" dxfId="2" priority="183" operator="equal">
      <formula>0</formula>
    </cfRule>
  </conditionalFormatting>
  <conditionalFormatting sqref="Q80">
    <cfRule type="cellIs" dxfId="2" priority="184" operator="equal">
      <formula>0</formula>
    </cfRule>
  </conditionalFormatting>
  <conditionalFormatting sqref="W79:Z79 W77:W78 Y77:Y78">
    <cfRule type="cellIs" dxfId="2" priority="185" operator="equal">
      <formula>0</formula>
    </cfRule>
  </conditionalFormatting>
  <conditionalFormatting sqref="W76 Y76">
    <cfRule type="cellIs" dxfId="2" priority="186" operator="equal">
      <formula>0</formula>
    </cfRule>
  </conditionalFormatting>
  <conditionalFormatting sqref="W81">
    <cfRule type="cellIs" dxfId="2" priority="187" operator="equal">
      <formula>0</formula>
    </cfRule>
  </conditionalFormatting>
  <conditionalFormatting sqref="W80">
    <cfRule type="cellIs" dxfId="2" priority="188" operator="equal">
      <formula>0</formula>
    </cfRule>
  </conditionalFormatting>
  <conditionalFormatting sqref="E86:E88 G86:G87">
    <cfRule type="cellIs" dxfId="2" priority="189" operator="equal">
      <formula>0</formula>
    </cfRule>
  </conditionalFormatting>
  <conditionalFormatting sqref="K88:N88 K86:K87 M86:M87">
    <cfRule type="cellIs" dxfId="2" priority="190" operator="equal">
      <formula>0</formula>
    </cfRule>
  </conditionalFormatting>
  <conditionalFormatting sqref="E85 G85">
    <cfRule type="cellIs" dxfId="2" priority="191" operator="equal">
      <formula>0</formula>
    </cfRule>
  </conditionalFormatting>
  <conditionalFormatting sqref="K85 M85">
    <cfRule type="cellIs" dxfId="2" priority="192" operator="equal">
      <formula>0</formula>
    </cfRule>
  </conditionalFormatting>
  <conditionalFormatting sqref="Q88:T88 Q86:Q87 S86:S87">
    <cfRule type="cellIs" dxfId="2" priority="193" operator="equal">
      <formula>0</formula>
    </cfRule>
  </conditionalFormatting>
  <conditionalFormatting sqref="Q85 S85">
    <cfRule type="cellIs" dxfId="2" priority="194" operator="equal">
      <formula>0</formula>
    </cfRule>
  </conditionalFormatting>
  <conditionalFormatting sqref="AC86">
    <cfRule type="cellIs" dxfId="2" priority="195" operator="equal">
      <formula>0</formula>
    </cfRule>
  </conditionalFormatting>
  <conditionalFormatting sqref="AC85">
    <cfRule type="cellIs" dxfId="2" priority="196" operator="equal">
      <formula>0</formula>
    </cfRule>
  </conditionalFormatting>
  <conditionalFormatting sqref="AC87">
    <cfRule type="cellIs" dxfId="2" priority="197" operator="equal">
      <formula>0</formula>
    </cfRule>
  </conditionalFormatting>
  <conditionalFormatting sqref="AC88">
    <cfRule type="cellIs" dxfId="2" priority="198" operator="equal">
      <formula>0</formula>
    </cfRule>
  </conditionalFormatting>
  <conditionalFormatting sqref="E90">
    <cfRule type="cellIs" dxfId="2" priority="199" operator="equal">
      <formula>0</formula>
    </cfRule>
  </conditionalFormatting>
  <conditionalFormatting sqref="K90">
    <cfRule type="cellIs" dxfId="2" priority="200" operator="equal">
      <formula>0</formula>
    </cfRule>
  </conditionalFormatting>
  <conditionalFormatting sqref="E89">
    <cfRule type="cellIs" dxfId="2" priority="201" operator="equal">
      <formula>0</formula>
    </cfRule>
  </conditionalFormatting>
  <conditionalFormatting sqref="K89">
    <cfRule type="cellIs" dxfId="2" priority="202" operator="equal">
      <formula>0</formula>
    </cfRule>
  </conditionalFormatting>
  <conditionalFormatting sqref="Q90">
    <cfRule type="cellIs" dxfId="2" priority="203" operator="equal">
      <formula>0</formula>
    </cfRule>
  </conditionalFormatting>
  <conditionalFormatting sqref="Q89">
    <cfRule type="cellIs" dxfId="2" priority="204" operator="equal">
      <formula>0</formula>
    </cfRule>
  </conditionalFormatting>
  <conditionalFormatting sqref="W88:Z88 W86:W87 Y86:Y87">
    <cfRule type="cellIs" dxfId="2" priority="205" operator="equal">
      <formula>0</formula>
    </cfRule>
  </conditionalFormatting>
  <conditionalFormatting sqref="W85 Y85">
    <cfRule type="cellIs" dxfId="2" priority="206" operator="equal">
      <formula>0</formula>
    </cfRule>
  </conditionalFormatting>
  <conditionalFormatting sqref="W90">
    <cfRule type="cellIs" dxfId="2" priority="207" operator="equal">
      <formula>0</formula>
    </cfRule>
  </conditionalFormatting>
  <conditionalFormatting sqref="W89">
    <cfRule type="cellIs" dxfId="2" priority="208" operator="equal">
      <formula>0</formula>
    </cfRule>
  </conditionalFormatting>
  <conditionalFormatting sqref="E95:E97 G95:G96">
    <cfRule type="cellIs" dxfId="2" priority="209" operator="equal">
      <formula>0</formula>
    </cfRule>
  </conditionalFormatting>
  <conditionalFormatting sqref="K97:N97 K95:K96 M95:M96">
    <cfRule type="cellIs" dxfId="2" priority="210" operator="equal">
      <formula>0</formula>
    </cfRule>
  </conditionalFormatting>
  <conditionalFormatting sqref="E94 G94">
    <cfRule type="cellIs" dxfId="2" priority="211" operator="equal">
      <formula>0</formula>
    </cfRule>
  </conditionalFormatting>
  <conditionalFormatting sqref="K94 M94">
    <cfRule type="cellIs" dxfId="2" priority="212" operator="equal">
      <formula>0</formula>
    </cfRule>
  </conditionalFormatting>
  <conditionalFormatting sqref="Q97:T97 Q95:Q96 S95:S96">
    <cfRule type="cellIs" dxfId="2" priority="213" operator="equal">
      <formula>0</formula>
    </cfRule>
  </conditionalFormatting>
  <conditionalFormatting sqref="Q94 S94">
    <cfRule type="cellIs" dxfId="2" priority="214" operator="equal">
      <formula>0</formula>
    </cfRule>
  </conditionalFormatting>
  <conditionalFormatting sqref="AC95">
    <cfRule type="cellIs" dxfId="2" priority="215" operator="equal">
      <formula>0</formula>
    </cfRule>
  </conditionalFormatting>
  <conditionalFormatting sqref="AC94">
    <cfRule type="cellIs" dxfId="2" priority="216" operator="equal">
      <formula>0</formula>
    </cfRule>
  </conditionalFormatting>
  <conditionalFormatting sqref="AC96">
    <cfRule type="cellIs" dxfId="2" priority="217" operator="equal">
      <formula>0</formula>
    </cfRule>
  </conditionalFormatting>
  <conditionalFormatting sqref="AC97">
    <cfRule type="cellIs" dxfId="2" priority="218" operator="equal">
      <formula>0</formula>
    </cfRule>
  </conditionalFormatting>
  <conditionalFormatting sqref="E99">
    <cfRule type="cellIs" dxfId="2" priority="219" operator="equal">
      <formula>0</formula>
    </cfRule>
  </conditionalFormatting>
  <conditionalFormatting sqref="K99">
    <cfRule type="cellIs" dxfId="2" priority="220" operator="equal">
      <formula>0</formula>
    </cfRule>
  </conditionalFormatting>
  <conditionalFormatting sqref="E98">
    <cfRule type="cellIs" dxfId="2" priority="221" operator="equal">
      <formula>0</formula>
    </cfRule>
  </conditionalFormatting>
  <conditionalFormatting sqref="K98">
    <cfRule type="cellIs" dxfId="2" priority="222" operator="equal">
      <formula>0</formula>
    </cfRule>
  </conditionalFormatting>
  <conditionalFormatting sqref="Q99">
    <cfRule type="cellIs" dxfId="2" priority="223" operator="equal">
      <formula>0</formula>
    </cfRule>
  </conditionalFormatting>
  <conditionalFormatting sqref="Q98">
    <cfRule type="cellIs" dxfId="2" priority="224" operator="equal">
      <formula>0</formula>
    </cfRule>
  </conditionalFormatting>
  <conditionalFormatting sqref="W97:Z97 W95:W96 Y95:Y96">
    <cfRule type="cellIs" dxfId="2" priority="225" operator="equal">
      <formula>0</formula>
    </cfRule>
  </conditionalFormatting>
  <conditionalFormatting sqref="W94 Y94">
    <cfRule type="cellIs" dxfId="2" priority="226" operator="equal">
      <formula>0</formula>
    </cfRule>
  </conditionalFormatting>
  <conditionalFormatting sqref="W99">
    <cfRule type="cellIs" dxfId="2" priority="227" operator="equal">
      <formula>0</formula>
    </cfRule>
  </conditionalFormatting>
  <conditionalFormatting sqref="W98">
    <cfRule type="cellIs" dxfId="2" priority="228" operator="equal">
      <formula>0</formula>
    </cfRule>
  </conditionalFormatting>
  <conditionalFormatting sqref="E104:E106 G104:G105">
    <cfRule type="cellIs" dxfId="2" priority="229" operator="equal">
      <formula>0</formula>
    </cfRule>
  </conditionalFormatting>
  <conditionalFormatting sqref="K106:N106 K104:K105 M104:M105">
    <cfRule type="cellIs" dxfId="2" priority="230" operator="equal">
      <formula>0</formula>
    </cfRule>
  </conditionalFormatting>
  <conditionalFormatting sqref="E103 G103">
    <cfRule type="cellIs" dxfId="2" priority="231" operator="equal">
      <formula>0</formula>
    </cfRule>
  </conditionalFormatting>
  <conditionalFormatting sqref="K103 M103">
    <cfRule type="cellIs" dxfId="2" priority="232" operator="equal">
      <formula>0</formula>
    </cfRule>
  </conditionalFormatting>
  <conditionalFormatting sqref="Q106:T106 Q104:Q105 S104:S105">
    <cfRule type="cellIs" dxfId="2" priority="233" operator="equal">
      <formula>0</formula>
    </cfRule>
  </conditionalFormatting>
  <conditionalFormatting sqref="Q103 S103">
    <cfRule type="cellIs" dxfId="2" priority="234" operator="equal">
      <formula>0</formula>
    </cfRule>
  </conditionalFormatting>
  <conditionalFormatting sqref="AC104">
    <cfRule type="cellIs" dxfId="2" priority="235" operator="equal">
      <formula>0</formula>
    </cfRule>
  </conditionalFormatting>
  <conditionalFormatting sqref="AC103">
    <cfRule type="cellIs" dxfId="2" priority="236" operator="equal">
      <formula>0</formula>
    </cfRule>
  </conditionalFormatting>
  <conditionalFormatting sqref="AC105">
    <cfRule type="cellIs" dxfId="2" priority="237" operator="equal">
      <formula>0</formula>
    </cfRule>
  </conditionalFormatting>
  <conditionalFormatting sqref="AC106">
    <cfRule type="cellIs" dxfId="2" priority="238" operator="equal">
      <formula>0</formula>
    </cfRule>
  </conditionalFormatting>
  <conditionalFormatting sqref="E108">
    <cfRule type="cellIs" dxfId="2" priority="239" operator="equal">
      <formula>0</formula>
    </cfRule>
  </conditionalFormatting>
  <conditionalFormatting sqref="K108">
    <cfRule type="cellIs" dxfId="2" priority="240" operator="equal">
      <formula>0</formula>
    </cfRule>
  </conditionalFormatting>
  <conditionalFormatting sqref="E107">
    <cfRule type="cellIs" dxfId="2" priority="241" operator="equal">
      <formula>0</formula>
    </cfRule>
  </conditionalFormatting>
  <conditionalFormatting sqref="K107">
    <cfRule type="cellIs" dxfId="2" priority="242" operator="equal">
      <formula>0</formula>
    </cfRule>
  </conditionalFormatting>
  <conditionalFormatting sqref="Q108">
    <cfRule type="cellIs" dxfId="2" priority="243" operator="equal">
      <formula>0</formula>
    </cfRule>
  </conditionalFormatting>
  <conditionalFormatting sqref="Q107">
    <cfRule type="cellIs" dxfId="2" priority="244" operator="equal">
      <formula>0</formula>
    </cfRule>
  </conditionalFormatting>
  <conditionalFormatting sqref="W106:Z106 W104:W105 Y104:Y105">
    <cfRule type="cellIs" dxfId="2" priority="245" operator="equal">
      <formula>0</formula>
    </cfRule>
  </conditionalFormatting>
  <conditionalFormatting sqref="W103 Y103">
    <cfRule type="cellIs" dxfId="2" priority="246" operator="equal">
      <formula>0</formula>
    </cfRule>
  </conditionalFormatting>
  <conditionalFormatting sqref="W108">
    <cfRule type="cellIs" dxfId="2" priority="247" operator="equal">
      <formula>0</formula>
    </cfRule>
  </conditionalFormatting>
  <conditionalFormatting sqref="W107">
    <cfRule type="cellIs" dxfId="2" priority="248" operator="equal">
      <formula>0</formula>
    </cfRule>
  </conditionalFormatting>
  <conditionalFormatting sqref="E113:E115 G113:G114">
    <cfRule type="cellIs" dxfId="2" priority="249" operator="equal">
      <formula>0</formula>
    </cfRule>
  </conditionalFormatting>
  <conditionalFormatting sqref="K115:N115 K113:K114 M113:M114">
    <cfRule type="cellIs" dxfId="2" priority="250" operator="equal">
      <formula>0</formula>
    </cfRule>
  </conditionalFormatting>
  <conditionalFormatting sqref="E112 G112">
    <cfRule type="cellIs" dxfId="2" priority="251" operator="equal">
      <formula>0</formula>
    </cfRule>
  </conditionalFormatting>
  <conditionalFormatting sqref="K112 M112">
    <cfRule type="cellIs" dxfId="2" priority="252" operator="equal">
      <formula>0</formula>
    </cfRule>
  </conditionalFormatting>
  <conditionalFormatting sqref="Q115:T115 Q113:Q114 S113:S114">
    <cfRule type="cellIs" dxfId="2" priority="253" operator="equal">
      <formula>0</formula>
    </cfRule>
  </conditionalFormatting>
  <conditionalFormatting sqref="Q112 S112">
    <cfRule type="cellIs" dxfId="2" priority="254" operator="equal">
      <formula>0</formula>
    </cfRule>
  </conditionalFormatting>
  <conditionalFormatting sqref="AC113">
    <cfRule type="cellIs" dxfId="2" priority="255" operator="equal">
      <formula>0</formula>
    </cfRule>
  </conditionalFormatting>
  <conditionalFormatting sqref="AC112">
    <cfRule type="cellIs" dxfId="2" priority="256" operator="equal">
      <formula>0</formula>
    </cfRule>
  </conditionalFormatting>
  <conditionalFormatting sqref="AC114">
    <cfRule type="cellIs" dxfId="2" priority="257" operator="equal">
      <formula>0</formula>
    </cfRule>
  </conditionalFormatting>
  <conditionalFormatting sqref="AC115">
    <cfRule type="cellIs" dxfId="2" priority="258" operator="equal">
      <formula>0</formula>
    </cfRule>
  </conditionalFormatting>
  <conditionalFormatting sqref="E117">
    <cfRule type="cellIs" dxfId="2" priority="259" operator="equal">
      <formula>0</formula>
    </cfRule>
  </conditionalFormatting>
  <conditionalFormatting sqref="K117">
    <cfRule type="cellIs" dxfId="2" priority="260" operator="equal">
      <formula>0</formula>
    </cfRule>
  </conditionalFormatting>
  <conditionalFormatting sqref="E116">
    <cfRule type="cellIs" dxfId="2" priority="261" operator="equal">
      <formula>0</formula>
    </cfRule>
  </conditionalFormatting>
  <conditionalFormatting sqref="K116">
    <cfRule type="cellIs" dxfId="2" priority="262" operator="equal">
      <formula>0</formula>
    </cfRule>
  </conditionalFormatting>
  <conditionalFormatting sqref="Q117">
    <cfRule type="cellIs" dxfId="2" priority="263" operator="equal">
      <formula>0</formula>
    </cfRule>
  </conditionalFormatting>
  <conditionalFormatting sqref="Q116">
    <cfRule type="cellIs" dxfId="2" priority="264" operator="equal">
      <formula>0</formula>
    </cfRule>
  </conditionalFormatting>
  <conditionalFormatting sqref="W115:Z115 W113:W114 Y113:Y114">
    <cfRule type="cellIs" dxfId="2" priority="265" operator="equal">
      <formula>0</formula>
    </cfRule>
  </conditionalFormatting>
  <conditionalFormatting sqref="W112 Y112">
    <cfRule type="cellIs" dxfId="2" priority="266" operator="equal">
      <formula>0</formula>
    </cfRule>
  </conditionalFormatting>
  <conditionalFormatting sqref="W117">
    <cfRule type="cellIs" dxfId="2" priority="267" operator="equal">
      <formula>0</formula>
    </cfRule>
  </conditionalFormatting>
  <conditionalFormatting sqref="W116">
    <cfRule type="cellIs" dxfId="2" priority="268" operator="equal">
      <formula>0</formula>
    </cfRule>
  </conditionalFormatting>
  <conditionalFormatting sqref="E122:E124 G122:G123">
    <cfRule type="cellIs" dxfId="2" priority="269" operator="equal">
      <formula>0</formula>
    </cfRule>
  </conditionalFormatting>
  <conditionalFormatting sqref="K124:N124 K122:K123 M122:M123">
    <cfRule type="cellIs" dxfId="2" priority="270" operator="equal">
      <formula>0</formula>
    </cfRule>
  </conditionalFormatting>
  <conditionalFormatting sqref="E121 G121">
    <cfRule type="cellIs" dxfId="2" priority="271" operator="equal">
      <formula>0</formula>
    </cfRule>
  </conditionalFormatting>
  <conditionalFormatting sqref="K121 M121">
    <cfRule type="cellIs" dxfId="2" priority="272" operator="equal">
      <formula>0</formula>
    </cfRule>
  </conditionalFormatting>
  <conditionalFormatting sqref="Q124:T124 Q122:Q123 S122:S123">
    <cfRule type="cellIs" dxfId="2" priority="273" operator="equal">
      <formula>0</formula>
    </cfRule>
  </conditionalFormatting>
  <conditionalFormatting sqref="Q121 S121">
    <cfRule type="cellIs" dxfId="2" priority="274" operator="equal">
      <formula>0</formula>
    </cfRule>
  </conditionalFormatting>
  <conditionalFormatting sqref="AC122">
    <cfRule type="cellIs" dxfId="2" priority="275" operator="equal">
      <formula>0</formula>
    </cfRule>
  </conditionalFormatting>
  <conditionalFormatting sqref="AC121">
    <cfRule type="cellIs" dxfId="2" priority="276" operator="equal">
      <formula>0</formula>
    </cfRule>
  </conditionalFormatting>
  <conditionalFormatting sqref="AC123">
    <cfRule type="cellIs" dxfId="2" priority="277" operator="equal">
      <formula>0</formula>
    </cfRule>
  </conditionalFormatting>
  <conditionalFormatting sqref="AC124">
    <cfRule type="cellIs" dxfId="2" priority="278" operator="equal">
      <formula>0</formula>
    </cfRule>
  </conditionalFormatting>
  <conditionalFormatting sqref="E126">
    <cfRule type="cellIs" dxfId="2" priority="279" operator="equal">
      <formula>0</formula>
    </cfRule>
  </conditionalFormatting>
  <conditionalFormatting sqref="K126">
    <cfRule type="cellIs" dxfId="2" priority="280" operator="equal">
      <formula>0</formula>
    </cfRule>
  </conditionalFormatting>
  <conditionalFormatting sqref="E125">
    <cfRule type="cellIs" dxfId="2" priority="281" operator="equal">
      <formula>0</formula>
    </cfRule>
  </conditionalFormatting>
  <conditionalFormatting sqref="K125">
    <cfRule type="cellIs" dxfId="2" priority="282" operator="equal">
      <formula>0</formula>
    </cfRule>
  </conditionalFormatting>
  <conditionalFormatting sqref="Q126">
    <cfRule type="cellIs" dxfId="2" priority="283" operator="equal">
      <formula>0</formula>
    </cfRule>
  </conditionalFormatting>
  <conditionalFormatting sqref="Q125">
    <cfRule type="cellIs" dxfId="2" priority="284" operator="equal">
      <formula>0</formula>
    </cfRule>
  </conditionalFormatting>
  <conditionalFormatting sqref="W124:Z124 W122:W123 Y122:Y123">
    <cfRule type="cellIs" dxfId="2" priority="285" operator="equal">
      <formula>0</formula>
    </cfRule>
  </conditionalFormatting>
  <conditionalFormatting sqref="W121 Y121">
    <cfRule type="cellIs" dxfId="2" priority="286" operator="equal">
      <formula>0</formula>
    </cfRule>
  </conditionalFormatting>
  <conditionalFormatting sqref="W126">
    <cfRule type="cellIs" dxfId="2" priority="287" operator="equal">
      <formula>0</formula>
    </cfRule>
  </conditionalFormatting>
  <conditionalFormatting sqref="W125">
    <cfRule type="cellIs" dxfId="2" priority="288" operator="equal">
      <formula>0</formula>
    </cfRule>
  </conditionalFormatting>
  <conditionalFormatting sqref="E131:E133 G131:G132">
    <cfRule type="cellIs" dxfId="2" priority="289" operator="equal">
      <formula>0</formula>
    </cfRule>
  </conditionalFormatting>
  <conditionalFormatting sqref="K133:N133 K131:K132 M131:M132">
    <cfRule type="cellIs" dxfId="2" priority="290" operator="equal">
      <formula>0</formula>
    </cfRule>
  </conditionalFormatting>
  <conditionalFormatting sqref="E130 G130">
    <cfRule type="cellIs" dxfId="2" priority="291" operator="equal">
      <formula>0</formula>
    </cfRule>
  </conditionalFormatting>
  <conditionalFormatting sqref="K130 M130">
    <cfRule type="cellIs" dxfId="2" priority="292" operator="equal">
      <formula>0</formula>
    </cfRule>
  </conditionalFormatting>
  <conditionalFormatting sqref="Q133:T133 Q131:Q132 S131:S132">
    <cfRule type="cellIs" dxfId="2" priority="293" operator="equal">
      <formula>0</formula>
    </cfRule>
  </conditionalFormatting>
  <conditionalFormatting sqref="Q130 S130">
    <cfRule type="cellIs" dxfId="2" priority="294" operator="equal">
      <formula>0</formula>
    </cfRule>
  </conditionalFormatting>
  <conditionalFormatting sqref="AC131">
    <cfRule type="cellIs" dxfId="2" priority="295" operator="equal">
      <formula>0</formula>
    </cfRule>
  </conditionalFormatting>
  <conditionalFormatting sqref="AC130">
    <cfRule type="cellIs" dxfId="2" priority="296" operator="equal">
      <formula>0</formula>
    </cfRule>
  </conditionalFormatting>
  <conditionalFormatting sqref="AC132">
    <cfRule type="cellIs" dxfId="2" priority="297" operator="equal">
      <formula>0</formula>
    </cfRule>
  </conditionalFormatting>
  <conditionalFormatting sqref="AC133">
    <cfRule type="cellIs" dxfId="2" priority="298" operator="equal">
      <formula>0</formula>
    </cfRule>
  </conditionalFormatting>
  <conditionalFormatting sqref="E135">
    <cfRule type="cellIs" dxfId="2" priority="299" operator="equal">
      <formula>0</formula>
    </cfRule>
  </conditionalFormatting>
  <conditionalFormatting sqref="K135">
    <cfRule type="cellIs" dxfId="2" priority="300" operator="equal">
      <formula>0</formula>
    </cfRule>
  </conditionalFormatting>
  <conditionalFormatting sqref="E134">
    <cfRule type="cellIs" dxfId="2" priority="301" operator="equal">
      <formula>0</formula>
    </cfRule>
  </conditionalFormatting>
  <conditionalFormatting sqref="K134">
    <cfRule type="cellIs" dxfId="2" priority="302" operator="equal">
      <formula>0</formula>
    </cfRule>
  </conditionalFormatting>
  <conditionalFormatting sqref="Q135">
    <cfRule type="cellIs" dxfId="2" priority="303" operator="equal">
      <formula>0</formula>
    </cfRule>
  </conditionalFormatting>
  <conditionalFormatting sqref="Q134">
    <cfRule type="cellIs" dxfId="2" priority="304" operator="equal">
      <formula>0</formula>
    </cfRule>
  </conditionalFormatting>
  <conditionalFormatting sqref="W133:Z133 W131:W132 Y131:Y132">
    <cfRule type="cellIs" dxfId="2" priority="305" operator="equal">
      <formula>0</formula>
    </cfRule>
  </conditionalFormatting>
  <conditionalFormatting sqref="W130 Y130">
    <cfRule type="cellIs" dxfId="2" priority="306" operator="equal">
      <formula>0</formula>
    </cfRule>
  </conditionalFormatting>
  <conditionalFormatting sqref="W135">
    <cfRule type="cellIs" dxfId="2" priority="307" operator="equal">
      <formula>0</formula>
    </cfRule>
  </conditionalFormatting>
  <conditionalFormatting sqref="W134">
    <cfRule type="cellIs" dxfId="2" priority="308" operator="equal">
      <formula>0</formula>
    </cfRule>
  </conditionalFormatting>
  <conditionalFormatting sqref="E140:E142 G140:G141">
    <cfRule type="cellIs" dxfId="2" priority="309" operator="equal">
      <formula>0</formula>
    </cfRule>
  </conditionalFormatting>
  <conditionalFormatting sqref="K142:N142 K140:K141 M140:M141">
    <cfRule type="cellIs" dxfId="2" priority="310" operator="equal">
      <formula>0</formula>
    </cfRule>
  </conditionalFormatting>
  <conditionalFormatting sqref="E139 G139">
    <cfRule type="cellIs" dxfId="2" priority="311" operator="equal">
      <formula>0</formula>
    </cfRule>
  </conditionalFormatting>
  <conditionalFormatting sqref="K139 M139">
    <cfRule type="cellIs" dxfId="2" priority="312" operator="equal">
      <formula>0</formula>
    </cfRule>
  </conditionalFormatting>
  <conditionalFormatting sqref="Q142:T142 Q140:Q141 S140:S141">
    <cfRule type="cellIs" dxfId="2" priority="313" operator="equal">
      <formula>0</formula>
    </cfRule>
  </conditionalFormatting>
  <conditionalFormatting sqref="Q139 S139">
    <cfRule type="cellIs" dxfId="2" priority="314" operator="equal">
      <formula>0</formula>
    </cfRule>
  </conditionalFormatting>
  <conditionalFormatting sqref="AC140">
    <cfRule type="cellIs" dxfId="2" priority="315" operator="equal">
      <formula>0</formula>
    </cfRule>
  </conditionalFormatting>
  <conditionalFormatting sqref="AC139">
    <cfRule type="cellIs" dxfId="2" priority="316" operator="equal">
      <formula>0</formula>
    </cfRule>
  </conditionalFormatting>
  <conditionalFormatting sqref="AC141">
    <cfRule type="cellIs" dxfId="2" priority="317" operator="equal">
      <formula>0</formula>
    </cfRule>
  </conditionalFormatting>
  <conditionalFormatting sqref="AC142">
    <cfRule type="cellIs" dxfId="2" priority="318" operator="equal">
      <formula>0</formula>
    </cfRule>
  </conditionalFormatting>
  <conditionalFormatting sqref="E144">
    <cfRule type="cellIs" dxfId="2" priority="319" operator="equal">
      <formula>0</formula>
    </cfRule>
  </conditionalFormatting>
  <conditionalFormatting sqref="K144">
    <cfRule type="cellIs" dxfId="2" priority="320" operator="equal">
      <formula>0</formula>
    </cfRule>
  </conditionalFormatting>
  <conditionalFormatting sqref="E143">
    <cfRule type="cellIs" dxfId="2" priority="321" operator="equal">
      <formula>0</formula>
    </cfRule>
  </conditionalFormatting>
  <conditionalFormatting sqref="K143">
    <cfRule type="cellIs" dxfId="2" priority="322" operator="equal">
      <formula>0</formula>
    </cfRule>
  </conditionalFormatting>
  <conditionalFormatting sqref="Q144">
    <cfRule type="cellIs" dxfId="2" priority="323" operator="equal">
      <formula>0</formula>
    </cfRule>
  </conditionalFormatting>
  <conditionalFormatting sqref="Q143">
    <cfRule type="cellIs" dxfId="2" priority="324" operator="equal">
      <formula>0</formula>
    </cfRule>
  </conditionalFormatting>
  <conditionalFormatting sqref="W142:Z142 W140:W141 Y140:Y141">
    <cfRule type="cellIs" dxfId="2" priority="325" operator="equal">
      <formula>0</formula>
    </cfRule>
  </conditionalFormatting>
  <conditionalFormatting sqref="W139 Y139">
    <cfRule type="cellIs" dxfId="2" priority="326" operator="equal">
      <formula>0</formula>
    </cfRule>
  </conditionalFormatting>
  <conditionalFormatting sqref="W144">
    <cfRule type="cellIs" dxfId="2" priority="327" operator="equal">
      <formula>0</formula>
    </cfRule>
  </conditionalFormatting>
  <conditionalFormatting sqref="W143">
    <cfRule type="cellIs" dxfId="2" priority="328" operator="equal">
      <formula>0</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3.88"/>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SKELETON'!B3+(7*(F2-1))</f>
        <v>1</v>
      </c>
      <c r="F2" s="207">
        <v>1.0</v>
      </c>
      <c r="G2" s="312" t="s">
        <v>2316</v>
      </c>
      <c r="H2" s="313"/>
      <c r="I2" s="313"/>
      <c r="J2" s="310" t="s">
        <v>3</v>
      </c>
      <c r="K2" s="314" t="str">
        <f>OFFSET('PROGRAMMING SKELETON'!A3,F2-1,0)</f>
        <v>4/14/2019</v>
      </c>
      <c r="L2" s="313"/>
      <c r="M2" s="313"/>
      <c r="N2" s="313"/>
      <c r="O2" s="313"/>
      <c r="P2" s="313"/>
      <c r="Q2" s="313"/>
      <c r="R2" s="313"/>
      <c r="S2" s="313"/>
      <c r="T2" s="313"/>
      <c r="U2" s="315"/>
    </row>
    <row r="3" ht="60.0" customHeight="1">
      <c r="A3" s="1"/>
      <c r="B3" s="310" t="s">
        <v>444</v>
      </c>
      <c r="D3" s="316" t="str">
        <f>OFFSET('PROGRAMMING SKELETON'!C3,F2-1,0)</f>
        <v>Low Stress Week</v>
      </c>
      <c r="F3" s="312"/>
      <c r="H3" s="313"/>
      <c r="I3" s="313"/>
      <c r="J3" s="313"/>
      <c r="K3" s="313"/>
      <c r="L3" s="313"/>
      <c r="M3" s="313"/>
      <c r="N3" s="313"/>
      <c r="O3" s="313"/>
      <c r="P3" s="313"/>
      <c r="Q3" s="313"/>
      <c r="R3" s="313"/>
      <c r="S3" s="313"/>
      <c r="T3" s="313"/>
      <c r="U3" s="315"/>
      <c r="V3" s="117"/>
    </row>
    <row r="4" ht="30.0" customHeight="1">
      <c r="A4" s="1"/>
      <c r="B4" s="1"/>
      <c r="D4" s="1"/>
      <c r="E4" s="1"/>
      <c r="F4" s="1"/>
      <c r="G4" s="315"/>
      <c r="H4" s="315"/>
      <c r="I4" s="315"/>
      <c r="J4" s="315"/>
      <c r="K4" s="315"/>
      <c r="L4" s="315"/>
      <c r="M4" s="315"/>
      <c r="N4" s="315"/>
      <c r="O4" s="315"/>
      <c r="P4" s="315"/>
      <c r="Q4" s="315"/>
      <c r="R4" s="315"/>
      <c r="S4" s="315"/>
      <c r="T4" s="315"/>
      <c r="U4" s="315"/>
      <c r="V4" s="117"/>
    </row>
    <row r="5" ht="60.0" customHeight="1">
      <c r="A5" s="1"/>
      <c r="B5" s="317" t="str">
        <f>F2</f>
        <v>WEEK 1 TOTALS</v>
      </c>
      <c r="C5" s="1"/>
      <c r="D5" s="318" t="s">
        <v>2317</v>
      </c>
      <c r="E5" s="235"/>
      <c r="F5" s="235"/>
      <c r="G5" s="235"/>
      <c r="H5" s="235"/>
      <c r="I5" s="235"/>
      <c r="J5" s="236"/>
      <c r="K5" s="117"/>
      <c r="L5" s="315"/>
      <c r="M5" s="319"/>
      <c r="N5" s="319"/>
      <c r="O5" s="319"/>
      <c r="P5" s="319"/>
      <c r="Q5" s="319"/>
      <c r="R5" s="319"/>
      <c r="S5" s="319"/>
      <c r="T5" s="319"/>
      <c r="U5" s="315"/>
      <c r="V5" s="315"/>
      <c r="W5" s="315"/>
      <c r="X5" s="315"/>
    </row>
    <row r="6" ht="60.0" customHeight="1">
      <c r="A6" s="1"/>
      <c r="B6" s="237"/>
      <c r="C6" s="1"/>
      <c r="D6" s="320" t="s">
        <v>2318</v>
      </c>
      <c r="E6" s="321"/>
      <c r="F6" s="322" t="s">
        <v>2319</v>
      </c>
      <c r="G6" s="322" t="s">
        <v>2320</v>
      </c>
      <c r="H6" s="323" t="s">
        <v>2321</v>
      </c>
      <c r="I6" s="324" t="s">
        <v>2322</v>
      </c>
      <c r="J6" s="23"/>
      <c r="K6" s="117"/>
      <c r="L6" s="315"/>
      <c r="M6" s="319"/>
      <c r="N6" s="319"/>
      <c r="O6" s="319"/>
      <c r="P6" s="319"/>
      <c r="Q6" s="319"/>
      <c r="R6" s="319"/>
      <c r="S6" s="319"/>
      <c r="T6" s="319"/>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5"/>
      <c r="M7" s="117"/>
      <c r="N7" s="117"/>
      <c r="O7" s="117"/>
      <c r="P7" s="117"/>
      <c r="Q7" s="117"/>
      <c r="R7" s="117"/>
      <c r="S7" s="117"/>
      <c r="T7" s="319"/>
      <c r="U7" s="315"/>
      <c r="V7" s="315"/>
      <c r="W7" s="315"/>
      <c r="X7" s="315"/>
    </row>
    <row r="8" ht="49.5" customHeight="1">
      <c r="A8" s="1"/>
      <c r="B8" s="237"/>
      <c r="C8" s="1"/>
      <c r="D8" s="325" t="str">
        <f>OFFSET('PROGRAMMING SKELETON'!G118,F2-1,0)</f>
        <v>Close Grip Incline Bench (Touch and Go) or Close Grip Bench</v>
      </c>
      <c r="E8" s="326"/>
      <c r="F8" s="332" t="str">
        <f>K44</f>
        <v>0 LBS</v>
      </c>
      <c r="G8" s="333" t="str">
        <f>K43</f>
        <v>0 REPS</v>
      </c>
      <c r="H8" s="334" t="str">
        <f>K42</f>
        <v>0%</v>
      </c>
      <c r="I8" s="335" t="str">
        <f>K40</f>
        <v>0 LBS</v>
      </c>
      <c r="J8" s="336"/>
      <c r="K8" s="117"/>
      <c r="L8" s="315"/>
      <c r="M8" s="117"/>
      <c r="N8" s="117"/>
      <c r="O8" s="117"/>
      <c r="P8" s="117"/>
      <c r="Q8" s="117"/>
      <c r="R8" s="117"/>
      <c r="S8" s="117"/>
      <c r="T8" s="319"/>
      <c r="U8" s="315"/>
      <c r="V8" s="315"/>
      <c r="W8" s="315"/>
      <c r="X8" s="315"/>
    </row>
    <row r="9" ht="49.5" customHeight="1">
      <c r="A9" s="1"/>
      <c r="B9" s="237"/>
      <c r="C9" s="1"/>
      <c r="D9" s="325" t="str">
        <f>OFFSET('PROGRAMMING SKELETON'!J118,F2-1,0)</f>
        <v>Split Squat or Step-Ups (knee level) </v>
      </c>
      <c r="E9" s="326"/>
      <c r="F9" s="332" t="str">
        <f>Q44</f>
        <v>0 LBS</v>
      </c>
      <c r="G9" s="333" t="str">
        <f>Q43</f>
        <v>0 REPS</v>
      </c>
      <c r="H9" s="334" t="str">
        <f>Q42</f>
        <v>0%</v>
      </c>
      <c r="I9" s="335" t="str">
        <f>Q40</f>
        <v>0 LBS</v>
      </c>
      <c r="J9" s="336"/>
      <c r="K9" s="117"/>
      <c r="L9" s="319"/>
      <c r="M9" s="117"/>
      <c r="N9" s="117"/>
      <c r="O9" s="117"/>
      <c r="P9" s="117"/>
      <c r="Q9" s="117"/>
      <c r="R9" s="117"/>
      <c r="S9" s="117"/>
      <c r="T9" s="319"/>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9"/>
      <c r="M10" s="117"/>
      <c r="N10" s="117"/>
      <c r="O10" s="117"/>
      <c r="P10" s="117"/>
      <c r="Q10" s="117"/>
      <c r="R10" s="117"/>
      <c r="S10" s="117"/>
      <c r="T10" s="319"/>
      <c r="U10" s="315"/>
      <c r="V10" s="315"/>
      <c r="W10" s="315"/>
      <c r="X10" s="315"/>
    </row>
    <row r="11" ht="49.5" customHeight="1">
      <c r="A11" s="1"/>
      <c r="B11" s="237"/>
      <c r="C11" s="1"/>
      <c r="D11" s="325" t="str">
        <f>OFFSET('PROGRAMMING SKELETON'!G173,F2-1,0)</f>
        <v>SSB Squat or HBBS or Front Squat</v>
      </c>
      <c r="E11" s="326"/>
      <c r="F11" s="332" t="str">
        <f>K68</f>
        <v>0 LBS</v>
      </c>
      <c r="G11" s="337" t="str">
        <f>K67</f>
        <v>0 REPS</v>
      </c>
      <c r="H11" s="338" t="str">
        <f>K66</f>
        <v>0%</v>
      </c>
      <c r="I11" s="335" t="str">
        <f>K64</f>
        <v>0 LBS</v>
      </c>
      <c r="J11" s="336"/>
      <c r="K11" s="117"/>
      <c r="L11" s="319"/>
      <c r="M11" s="117"/>
      <c r="N11" s="117"/>
      <c r="O11" s="117"/>
      <c r="P11" s="117"/>
      <c r="Q11" s="117"/>
      <c r="R11" s="117"/>
      <c r="S11" s="117"/>
      <c r="T11" s="319"/>
      <c r="U11" s="315"/>
      <c r="V11" s="315"/>
      <c r="W11" s="315"/>
      <c r="X11" s="315"/>
    </row>
    <row r="12" ht="49.5" customHeight="1">
      <c r="A12" s="1"/>
      <c r="B12" s="237"/>
      <c r="C12" s="1"/>
      <c r="D12" s="325" t="str">
        <f>OFFSET('PROGRAMMING SKELETON'!J173,F2-1,0)</f>
        <v>DB Press or Press, no belt</v>
      </c>
      <c r="E12" s="326"/>
      <c r="F12" s="332" t="str">
        <f>Q68</f>
        <v>0 LBS</v>
      </c>
      <c r="G12" s="337" t="str">
        <f>Q67</f>
        <v>0 REPS</v>
      </c>
      <c r="H12" s="338" t="str">
        <f>Q66</f>
        <v>0%</v>
      </c>
      <c r="I12" s="335" t="str">
        <f>Q64</f>
        <v>0 LBS</v>
      </c>
      <c r="J12" s="336"/>
      <c r="K12" s="117"/>
      <c r="L12" s="319"/>
      <c r="M12" s="117"/>
      <c r="N12" s="117"/>
      <c r="O12" s="117"/>
      <c r="P12" s="117"/>
      <c r="Q12" s="117"/>
      <c r="R12" s="117"/>
      <c r="S12" s="117"/>
      <c r="T12" s="319"/>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9"/>
      <c r="M13" s="117"/>
      <c r="N13" s="117"/>
      <c r="O13" s="117"/>
      <c r="P13" s="117"/>
      <c r="Q13" s="117"/>
      <c r="R13" s="117"/>
      <c r="S13" s="117"/>
      <c r="T13" s="319"/>
      <c r="U13" s="315"/>
      <c r="V13" s="315"/>
      <c r="W13" s="315"/>
      <c r="X13" s="315"/>
    </row>
    <row r="14" ht="49.5" customHeight="1">
      <c r="A14" s="1"/>
      <c r="B14" s="237"/>
      <c r="C14" s="1"/>
      <c r="D14" s="325" t="str">
        <f>OFFSET('PROGRAMMING SKELETON'!G228,F2-1,0)</f>
        <v>Touch and Go Bench Press</v>
      </c>
      <c r="E14" s="326"/>
      <c r="F14" s="332" t="str">
        <f>K92</f>
        <v>0 LBS</v>
      </c>
      <c r="G14" s="337" t="str">
        <f>K91</f>
        <v>0 REPS</v>
      </c>
      <c r="H14" s="338" t="str">
        <f>K90</f>
        <v>0%</v>
      </c>
      <c r="I14" s="335" t="str">
        <f>K88</f>
        <v>0 LBS</v>
      </c>
      <c r="J14" s="336"/>
      <c r="K14" s="117"/>
      <c r="L14" s="319"/>
      <c r="M14" s="117"/>
      <c r="N14" s="117"/>
      <c r="O14" s="117"/>
      <c r="P14" s="117"/>
      <c r="Q14" s="117"/>
      <c r="R14" s="117"/>
      <c r="S14" s="117"/>
      <c r="T14" s="319"/>
      <c r="U14" s="315"/>
      <c r="V14" s="315"/>
      <c r="W14" s="315"/>
      <c r="X14" s="315"/>
    </row>
    <row r="15" ht="49.5" customHeight="1">
      <c r="A15" s="1"/>
      <c r="B15" s="237"/>
      <c r="C15" s="1"/>
      <c r="D15" s="325" t="str">
        <f>OFFSET('PROGRAMMING SKELETON'!J228,F2-1,0)</f>
        <v>Pendlay Row</v>
      </c>
      <c r="E15" s="326"/>
      <c r="F15" s="332" t="str">
        <f>Q92</f>
        <v>0 LBS</v>
      </c>
      <c r="G15" s="337" t="str">
        <f>Q91</f>
        <v>0 REPS</v>
      </c>
      <c r="H15" s="338" t="str">
        <f>Q90</f>
        <v>0%</v>
      </c>
      <c r="I15" s="335" t="str">
        <f>Q88</f>
        <v>0 LBS</v>
      </c>
      <c r="J15" s="336"/>
      <c r="K15" s="117"/>
      <c r="L15" s="319"/>
      <c r="M15" s="117"/>
      <c r="N15" s="117"/>
      <c r="O15" s="117"/>
      <c r="P15" s="117"/>
      <c r="Q15" s="117"/>
      <c r="R15" s="117"/>
      <c r="S15" s="117"/>
      <c r="T15" s="319"/>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9"/>
      <c r="M16" s="319"/>
      <c r="N16" s="319"/>
      <c r="O16" s="319"/>
      <c r="P16" s="319"/>
      <c r="Q16" s="319"/>
      <c r="R16" s="319"/>
      <c r="S16" s="319"/>
      <c r="T16" s="319"/>
      <c r="U16" s="315"/>
      <c r="V16" s="315"/>
      <c r="W16" s="315"/>
      <c r="X16" s="315"/>
    </row>
    <row r="17" ht="49.5" customHeight="1">
      <c r="A17" s="1"/>
      <c r="B17" s="237"/>
      <c r="C17" s="1"/>
      <c r="D17" s="325" t="str">
        <f>OFFSET('PROGRAMMING SKELETON'!G282,F2-1,0)</f>
        <v>Romanian Deadlift </v>
      </c>
      <c r="E17" s="326"/>
      <c r="F17" s="332" t="str">
        <f>K116</f>
        <v>0 LBS</v>
      </c>
      <c r="G17" s="337" t="str">
        <f>K115</f>
        <v>0 REPS</v>
      </c>
      <c r="H17" s="338" t="str">
        <f>K114</f>
        <v>0%</v>
      </c>
      <c r="I17" s="335" t="str">
        <f>K112</f>
        <v>0 LBS</v>
      </c>
      <c r="J17" s="336"/>
      <c r="K17" s="117"/>
      <c r="L17" s="339"/>
      <c r="M17" s="339"/>
      <c r="N17" s="339"/>
      <c r="O17" s="339"/>
      <c r="P17" s="339"/>
      <c r="Q17" s="339"/>
      <c r="R17" s="339"/>
      <c r="S17" s="339"/>
      <c r="T17" s="339"/>
      <c r="U17" s="315"/>
      <c r="V17" s="315"/>
      <c r="W17" s="315"/>
      <c r="X17" s="315"/>
    </row>
    <row r="18" ht="49.5" customHeight="1">
      <c r="A18" s="1"/>
      <c r="B18" s="237"/>
      <c r="C18" s="1"/>
      <c r="D18" s="325" t="str">
        <f>OFFSET('PROGRAMMING SKELETON'!J282,F2-1,0)</f>
        <v>DB Flat Bench Press or Feet Up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Close Grip Incline Bench (Touch and Go) or Close Grip Bench</v>
      </c>
      <c r="K26" s="62"/>
      <c r="L26" s="62"/>
      <c r="M26" s="62"/>
      <c r="N26" s="63"/>
      <c r="O26" s="117"/>
      <c r="P26" s="350" t="str">
        <f>OFFSET('PROGRAMMING SKELETON'!J118,F2-1,0)</f>
        <v>Split Squat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6 Reps @ RPE 7 (76%)
• 6 Reps @ RPE 8 (79%)
• 6 reps @ RPE 9 (81%)</v>
      </c>
      <c r="F27" s="353"/>
      <c r="G27" s="353"/>
      <c r="H27" s="354"/>
      <c r="J27" s="351" t="s">
        <v>2326</v>
      </c>
      <c r="K27" s="352" t="str">
        <f>OFFSET('PROGRAMMING SKELETON'!E3,F2-1,0)</f>
        <v>•10 reps @ RPE 7 (65%)
•10 reps @ RPE 8 (68%)
•10 reps @ RPE 9 (71%)</v>
      </c>
      <c r="L27" s="353"/>
      <c r="M27" s="353"/>
      <c r="N27" s="354"/>
      <c r="P27" s="351" t="s">
        <v>2326</v>
      </c>
      <c r="Q27" s="352" t="str">
        <f>OFFSET('PROGRAMMING SKELETON'!F3,F2-1,0)</f>
        <v>•12 reps @ RPE 7
•12 reps @ RPE 8
•12 reps @ RPE 9</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SSB Squat or HBBS or Front Squat</v>
      </c>
      <c r="K50" s="62"/>
      <c r="L50" s="62"/>
      <c r="M50" s="62"/>
      <c r="N50" s="63"/>
      <c r="P50" s="350" t="str">
        <f>OFFSET('PROGRAMMING SKELETON'!J173,F2-1,0)</f>
        <v>DB Press or Press, no belt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•5 reps @ RPE 7 (78%)
•5 reps @ RPE 8 (81%)
• 5 reps @ RPE 9 (84%)</v>
      </c>
      <c r="F51" s="353"/>
      <c r="G51" s="353"/>
      <c r="H51" s="354"/>
      <c r="J51" s="351" t="s">
        <v>2326</v>
      </c>
      <c r="K51" s="352" t="str">
        <f>OFFSET('PROGRAMMING SKELETON'!H3,F2-1,0)</f>
        <v>•10 reps @ RPE 7 (65%)
•10 reps @ RPE 8 (68%)
•10 reps @ RPE 9 (71%)</v>
      </c>
      <c r="L51" s="353"/>
      <c r="M51" s="353"/>
      <c r="N51" s="354"/>
      <c r="P51" s="351" t="s">
        <v>2326</v>
      </c>
      <c r="Q51" s="352" t="str">
        <f>OFFSET('PROGRAMMING SKELETON'!I3,F2-1,0)</f>
        <v>• MYO-REPS
• Activation set of ~14-16 Reps @ RPE 8  
• Back off sets of 3-5 reps every 20 seconds*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Myoreps</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Touch and Go Bench Press</v>
      </c>
      <c r="K74" s="62"/>
      <c r="L74" s="62"/>
      <c r="M74" s="62"/>
      <c r="N74" s="63"/>
      <c r="P74" s="350" t="str">
        <f>OFFSET('PROGRAMMING SKELETON'!J228,F2-1,0)</f>
        <v>Pendlay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6 Reps @ RPE 7 (76%)
• 6 Reps @ RPE 8 (79%)
• 6 reps @ RPE 9 (81%)</v>
      </c>
      <c r="F75" s="353"/>
      <c r="G75" s="353"/>
      <c r="H75" s="354"/>
      <c r="J75" s="351" t="s">
        <v>2326</v>
      </c>
      <c r="K75" s="421" t="str">
        <f>OFFSET('PROGRAMMING SKELETON'!E57,F2-1,0)</f>
        <v>• 8 Reps @ 7 RPE (71%)
• 8 Reps @ 8 RPE (74%)
• 8 Reps @ 9 RPE (76%) x 1 Set</v>
      </c>
      <c r="L75" s="353"/>
      <c r="M75" s="353"/>
      <c r="N75" s="354"/>
      <c r="P75" s="351" t="s">
        <v>2326</v>
      </c>
      <c r="Q75" s="421" t="str">
        <f>OFFSET('PROGRAMMING SKELETON'!F57,F2-1,0)</f>
        <v>70%e1RM x AMRAP x 1 set. 63% e1RM x 12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Romanian Deadlift </v>
      </c>
      <c r="K98" s="62"/>
      <c r="L98" s="62"/>
      <c r="M98" s="62"/>
      <c r="N98" s="63"/>
      <c r="P98" s="350" t="str">
        <f>OFFSET('PROGRAMMING SKELETON'!J282,F2-1,0)</f>
        <v>DB Flat Bench Press or Feet Up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•5 reps @ RPE 7 (78%)
•5 reps @ RPE 8 (81%)
• 5 reps @ RPE 9 (84%)</v>
      </c>
      <c r="F99" s="353"/>
      <c r="G99" s="353"/>
      <c r="H99" s="354"/>
      <c r="J99" s="351" t="s">
        <v>2326</v>
      </c>
      <c r="K99" s="421" t="str">
        <f>OFFSET('PROGRAMMING SKELETON'!H57,F2-1,0)</f>
        <v>• 8 Reps @ 7 RPE (71%)
• 8 Reps @ 8 RPE (74%)
• 8 Reps @ 9 RPE (76%) x 1 Set</v>
      </c>
      <c r="L99" s="353"/>
      <c r="M99" s="353"/>
      <c r="N99" s="354"/>
      <c r="P99" s="351" t="s">
        <v>2326</v>
      </c>
      <c r="Q99" s="421" t="str">
        <f>OFFSET('PROGRAMMING SKELETON'!I57,F2-1,0)</f>
        <v>• MYO-REPS
• Activation set of ~14-16 Reps @ RPE 8  
• Back off sets of 3-5 reps every 20 seconds*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Myoreps</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25 min steady state @ RPE 6 2x/wk</v>
      </c>
      <c r="E120" s="62"/>
      <c r="F120" s="62"/>
      <c r="G120" s="62"/>
      <c r="H120" s="63"/>
      <c r="J120" s="350" t="str">
        <f>OFFSET('PROGRAMMING SKELETON'!K3,F2-1,0)</f>
        <v>7 minutes upper back work AMRAP 2x/wk</v>
      </c>
      <c r="K120" s="62"/>
      <c r="L120" s="62"/>
      <c r="M120" s="62"/>
      <c r="N120" s="63"/>
      <c r="P120" s="350" t="str">
        <f>OFFSET('PROGRAMMING SKELETON'!L3,F2-1,0)</f>
        <v>7 min ab work AMRAP 2x/wk</v>
      </c>
      <c r="Q120" s="62"/>
      <c r="R120" s="62"/>
      <c r="S120" s="62"/>
      <c r="T120" s="63"/>
    </row>
    <row r="121" ht="49.5" customHeight="1">
      <c r="B121" s="237"/>
      <c r="D121" s="351" t="s">
        <v>2332</v>
      </c>
      <c r="E121" s="421" t="str">
        <f>OFFSET('PROGRAMMING SKELETON'!J3,F2-1,0)</f>
        <v>25 min steady state @ RPE 6 2x/wk</v>
      </c>
      <c r="F121" s="353"/>
      <c r="G121" s="353"/>
      <c r="H121" s="354"/>
      <c r="J121" s="351" t="s">
        <v>2332</v>
      </c>
      <c r="K121" s="421" t="str">
        <f>OFFSET('PROGRAMMING SKELETON'!K3,F2-1,0)</f>
        <v>7 minutes upper back work AMRAP 2x/wk</v>
      </c>
      <c r="L121" s="353"/>
      <c r="M121" s="353"/>
      <c r="N121" s="354"/>
      <c r="P121" s="351" t="s">
        <v>2332</v>
      </c>
      <c r="Q121" s="421" t="str">
        <f>OFFSET('PROGRAMMING SKELETON'!L3,F2-1,0)</f>
        <v>7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2 sets of 12-15 reps @ RPE 8-9, triceps press downs or similar 2x/wk
2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2 sets of 12-15 reps @ RPE 8-9, triceps press downs or similar 2x/wk
2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91:N91"/>
    <mergeCell ref="K90:N90"/>
    <mergeCell ref="E91:H91"/>
    <mergeCell ref="E92:H92"/>
    <mergeCell ref="D48:H48"/>
    <mergeCell ref="J48:N48"/>
    <mergeCell ref="B48:B69"/>
    <mergeCell ref="K67:N67"/>
    <mergeCell ref="E67:H67"/>
    <mergeCell ref="B72:B93"/>
    <mergeCell ref="E88:H88"/>
    <mergeCell ref="K88:N88"/>
    <mergeCell ref="E90:H90"/>
    <mergeCell ref="J24:N24"/>
    <mergeCell ref="E27:H28"/>
    <mergeCell ref="K27:N28"/>
    <mergeCell ref="J27:J28"/>
    <mergeCell ref="J26:N26"/>
    <mergeCell ref="K42:N42"/>
    <mergeCell ref="E42:H42"/>
    <mergeCell ref="F20:J20"/>
    <mergeCell ref="I21:J21"/>
    <mergeCell ref="F19:J19"/>
    <mergeCell ref="I18:J18"/>
    <mergeCell ref="K40:N40"/>
    <mergeCell ref="K43:N43"/>
    <mergeCell ref="E40:H40"/>
    <mergeCell ref="E29:H29"/>
    <mergeCell ref="K29:N29"/>
    <mergeCell ref="D17:E17"/>
    <mergeCell ref="D18:E18"/>
    <mergeCell ref="D13:E13"/>
    <mergeCell ref="D14:E14"/>
    <mergeCell ref="D15:E15"/>
    <mergeCell ref="D16:E16"/>
    <mergeCell ref="D7:E7"/>
    <mergeCell ref="D21:E21"/>
    <mergeCell ref="D11:E11"/>
    <mergeCell ref="D10:E10"/>
    <mergeCell ref="D8:E8"/>
    <mergeCell ref="D9:E9"/>
    <mergeCell ref="D12:E12"/>
    <mergeCell ref="I12:J12"/>
    <mergeCell ref="I9:J9"/>
    <mergeCell ref="I10:J10"/>
    <mergeCell ref="I11:J11"/>
    <mergeCell ref="I13:J13"/>
    <mergeCell ref="I16:J16"/>
    <mergeCell ref="I15:J15"/>
    <mergeCell ref="I17:J17"/>
    <mergeCell ref="D6:E6"/>
    <mergeCell ref="I6:J6"/>
    <mergeCell ref="I7:J7"/>
    <mergeCell ref="I8:J8"/>
    <mergeCell ref="E121:H122"/>
    <mergeCell ref="D121:D122"/>
    <mergeCell ref="D24:H24"/>
    <mergeCell ref="D26:H26"/>
    <mergeCell ref="K44:N44"/>
    <mergeCell ref="E44:H44"/>
    <mergeCell ref="D20:E20"/>
    <mergeCell ref="D19:E19"/>
    <mergeCell ref="D74:H74"/>
    <mergeCell ref="D72:H72"/>
    <mergeCell ref="J74:N74"/>
    <mergeCell ref="J72:N72"/>
    <mergeCell ref="K66:N66"/>
    <mergeCell ref="K77:N77"/>
    <mergeCell ref="E77:H77"/>
    <mergeCell ref="E68:H68"/>
    <mergeCell ref="E75:H76"/>
    <mergeCell ref="D51:D52"/>
    <mergeCell ref="D50:H50"/>
    <mergeCell ref="E51:H52"/>
    <mergeCell ref="J50:N50"/>
    <mergeCell ref="J51:J52"/>
    <mergeCell ref="K53:N53"/>
    <mergeCell ref="K51:N52"/>
    <mergeCell ref="J75:J76"/>
    <mergeCell ref="D75:D76"/>
    <mergeCell ref="P50:T50"/>
    <mergeCell ref="Q51:T52"/>
    <mergeCell ref="Q66:T66"/>
    <mergeCell ref="Q68:T68"/>
    <mergeCell ref="P72:T72"/>
    <mergeCell ref="P51:P52"/>
    <mergeCell ref="V54:Z54"/>
    <mergeCell ref="Q53:T53"/>
    <mergeCell ref="K68:N68"/>
    <mergeCell ref="V55:Z68"/>
    <mergeCell ref="K64:N64"/>
    <mergeCell ref="V51:Z53"/>
    <mergeCell ref="V50:Z50"/>
    <mergeCell ref="Q64:T64"/>
    <mergeCell ref="Q67:T67"/>
    <mergeCell ref="Q114:T114"/>
    <mergeCell ref="P96:T96"/>
    <mergeCell ref="P98:T98"/>
    <mergeCell ref="Q112:T112"/>
    <mergeCell ref="Q99:T100"/>
    <mergeCell ref="Q101:T101"/>
    <mergeCell ref="P99:P100"/>
    <mergeCell ref="P75:P76"/>
    <mergeCell ref="P74:T74"/>
    <mergeCell ref="Q115:T115"/>
    <mergeCell ref="Q116:T116"/>
    <mergeCell ref="V75:Z77"/>
    <mergeCell ref="Q77:T77"/>
    <mergeCell ref="V74:Z74"/>
    <mergeCell ref="E125:H126"/>
    <mergeCell ref="D124:H124"/>
    <mergeCell ref="B120:B126"/>
    <mergeCell ref="B96:B117"/>
    <mergeCell ref="E116:H116"/>
    <mergeCell ref="K115:N115"/>
    <mergeCell ref="E115:H115"/>
    <mergeCell ref="D120:H120"/>
    <mergeCell ref="E112:H112"/>
    <mergeCell ref="E114:H114"/>
    <mergeCell ref="J98:N98"/>
    <mergeCell ref="K99:N100"/>
    <mergeCell ref="J99:J100"/>
    <mergeCell ref="D98:H98"/>
    <mergeCell ref="D99:D100"/>
    <mergeCell ref="E99:H100"/>
    <mergeCell ref="J96:N96"/>
    <mergeCell ref="D96:H96"/>
    <mergeCell ref="J125:N126"/>
    <mergeCell ref="D125:D126"/>
    <mergeCell ref="K121:N122"/>
    <mergeCell ref="K112:N112"/>
    <mergeCell ref="K101:N101"/>
    <mergeCell ref="E101:H101"/>
    <mergeCell ref="Q121:T122"/>
    <mergeCell ref="P120:T120"/>
    <mergeCell ref="V103:Z116"/>
    <mergeCell ref="V99:Z101"/>
    <mergeCell ref="V102:Z102"/>
    <mergeCell ref="J124:N124"/>
    <mergeCell ref="J121:J122"/>
    <mergeCell ref="P121:P122"/>
    <mergeCell ref="J120:N120"/>
    <mergeCell ref="B24:B45"/>
    <mergeCell ref="D27:D28"/>
    <mergeCell ref="E66:H66"/>
    <mergeCell ref="E53:H53"/>
    <mergeCell ref="E64:H64"/>
    <mergeCell ref="B5:B21"/>
    <mergeCell ref="I14:J14"/>
    <mergeCell ref="E43:H43"/>
    <mergeCell ref="D5:J5"/>
    <mergeCell ref="Q40:T40"/>
    <mergeCell ref="Q44:T44"/>
    <mergeCell ref="Q42:T42"/>
    <mergeCell ref="Q43:T43"/>
    <mergeCell ref="V27:Z29"/>
    <mergeCell ref="Q29:T29"/>
    <mergeCell ref="P48:T48"/>
    <mergeCell ref="V48:Z48"/>
    <mergeCell ref="V30:Z30"/>
    <mergeCell ref="V24:Z24"/>
    <mergeCell ref="V26:Z26"/>
    <mergeCell ref="V31:Z44"/>
    <mergeCell ref="P24:T24"/>
    <mergeCell ref="P26:T26"/>
    <mergeCell ref="V78:Z78"/>
    <mergeCell ref="V79:Z92"/>
    <mergeCell ref="V72:Z72"/>
    <mergeCell ref="K75:N76"/>
    <mergeCell ref="Q75:T76"/>
    <mergeCell ref="Q91:T91"/>
    <mergeCell ref="Q90:T90"/>
    <mergeCell ref="K92:N92"/>
    <mergeCell ref="Q92:T92"/>
    <mergeCell ref="Q88:T88"/>
    <mergeCell ref="V96:Z96"/>
    <mergeCell ref="V98:Z98"/>
    <mergeCell ref="K116:N116"/>
    <mergeCell ref="K114:N114"/>
    <mergeCell ref="Q27:T28"/>
    <mergeCell ref="P27:P28"/>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M113">
    <cfRule type="cellIs" dxfId="3" priority="28" operator="equal">
      <formula>0</formula>
    </cfRule>
  </conditionalFormatting>
  <conditionalFormatting sqref="L113 N113">
    <cfRule type="cellIs" dxfId="3" priority="29" operator="equal">
      <formula>0</formula>
    </cfRule>
  </conditionalFormatting>
  <conditionalFormatting sqref="J125">
    <cfRule type="cellIs" dxfId="2" priority="30" operator="equal">
      <formula>0</formula>
    </cfRule>
  </conditionalFormatting>
  <conditionalFormatting sqref="E89:H89">
    <cfRule type="cellIs" dxfId="3" priority="31" operator="equal">
      <formula>0</formula>
    </cfRule>
  </conditionalFormatting>
  <conditionalFormatting sqref="K89:N89">
    <cfRule type="cellIs" dxfId="3" priority="32" operator="equal">
      <formula>0</formula>
    </cfRule>
  </conditionalFormatting>
  <conditionalFormatting sqref="Q89:T89">
    <cfRule type="cellIs" dxfId="3" priority="33" operator="equal">
      <formula>0</formula>
    </cfRule>
  </conditionalFormatting>
  <conditionalFormatting sqref="E65:H65">
    <cfRule type="cellIs" dxfId="3" priority="34" operator="equal">
      <formula>0</formula>
    </cfRule>
  </conditionalFormatting>
  <conditionalFormatting sqref="K65:N65">
    <cfRule type="cellIs" dxfId="3" priority="35" operator="equal">
      <formula>0</formula>
    </cfRule>
  </conditionalFormatting>
  <conditionalFormatting sqref="Q65:T65">
    <cfRule type="cellIs" dxfId="3" priority="36" operator="equal">
      <formula>0</formula>
    </cfRule>
  </conditionalFormatting>
  <conditionalFormatting sqref="Q41:T41">
    <cfRule type="cellIs" dxfId="3" priority="37" operator="equal">
      <formula>0</formula>
    </cfRule>
  </conditionalFormatting>
  <conditionalFormatting sqref="K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2</v>
      </c>
      <c r="F2" s="207">
        <v>2.0</v>
      </c>
      <c r="G2" s="312"/>
      <c r="H2" s="313"/>
      <c r="I2" s="313"/>
      <c r="J2" s="310" t="s">
        <v>3</v>
      </c>
      <c r="K2" s="314" t="str">
        <f>OFFSET('PROGRAMMING SKELETON'!A3,F2-1,0)</f>
        <v>4/21/2019</v>
      </c>
      <c r="L2" s="313"/>
      <c r="M2" s="313"/>
      <c r="N2" s="313"/>
      <c r="O2" s="313"/>
      <c r="P2" s="313"/>
      <c r="Q2" s="313"/>
      <c r="R2" s="313"/>
      <c r="S2" s="313"/>
      <c r="T2" s="313"/>
      <c r="U2" s="315"/>
    </row>
    <row r="3" ht="60.0" customHeight="1">
      <c r="A3" s="1"/>
      <c r="B3" s="310" t="s">
        <v>444</v>
      </c>
      <c r="D3" s="316" t="str">
        <f>OFFSET('PROGRAMMING SKELETON'!C3,F2-1,0)</f>
        <v>GPP Powerbuilding</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2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Close Grip Incline Bench (Touch and Go) or Close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Split Squat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SSB Squat or HBBS or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DB Press or Press, no belt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Touch and Go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Pendlay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Romanian Deadlift </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Flat Bench Press or Feet Up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Close Grip Incline Bench (Touch and Go) or Close Grip Bench</v>
      </c>
      <c r="K26" s="62"/>
      <c r="L26" s="62"/>
      <c r="M26" s="62"/>
      <c r="N26" s="63"/>
      <c r="O26" s="117"/>
      <c r="P26" s="350" t="str">
        <f>OFFSET('PROGRAMMING SKELETON'!J118,F2-1,0)</f>
        <v>Split Squat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6 Reps @ 6 RPE (72%)
• 6 Reps @ 7 RPE (76%)
• 6 Reps @ 8 RPE (79%). Repeat 6 reps @ RPE 8 x 1 additional set.</v>
      </c>
      <c r="F27" s="353"/>
      <c r="G27" s="353"/>
      <c r="H27" s="354"/>
      <c r="J27" s="351" t="s">
        <v>2326</v>
      </c>
      <c r="K27" s="352" t="str">
        <f>OFFSET('PROGRAMMING SKELETON'!E3,F2-1,0)</f>
        <v>• 10 reps @ RPE 7 (63%)
• 10 reps @ RPE 7 (65%)
•10 reps @ RPE 8 (68%)
•Repeat 10 reps @ RPE 8 x 2 sets</v>
      </c>
      <c r="L27" s="353"/>
      <c r="M27" s="353"/>
      <c r="N27" s="354"/>
      <c r="P27" s="351" t="s">
        <v>2326</v>
      </c>
      <c r="Q27" s="352" t="str">
        <f>OFFSET('PROGRAMMING SKELETON'!F3,F2-1,0)</f>
        <v>•12 reps @ RPE 6
•12 reps @ RPE 7
•12 reps @ RPE 8. Repeat 12 @ 8 x 1 set of 12</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SSB Squat or HBBS or Front Squat</v>
      </c>
      <c r="K50" s="62"/>
      <c r="L50" s="62"/>
      <c r="M50" s="62"/>
      <c r="N50" s="63"/>
      <c r="P50" s="350" t="str">
        <f>OFFSET('PROGRAMMING SKELETON'!J173,F2-1,0)</f>
        <v>DB Press or Press, no belt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•5 reps @ RPE 6 (75%)
•5 reps @ RPE 7 (78%)
• 5 reps @ RPE 8 (81%).
• Repeat 5 reps @ RPE 8 until @ RPE 9 again (cap at 2 sets of 5)</v>
      </c>
      <c r="F51" s="353"/>
      <c r="G51" s="353"/>
      <c r="H51" s="354"/>
      <c r="J51" s="351" t="s">
        <v>2326</v>
      </c>
      <c r="K51" s="352" t="str">
        <f>OFFSET('PROGRAMMING SKELETON'!H3,F2-1,0)</f>
        <v>• 10 reps @ RPE 7 (63%)
• 10 reps @ RPE 7 (65%)
•10 reps @ RPE 8 (68%)
•Repeat 10 reps @ RPE 8 x 1 set</v>
      </c>
      <c r="L51" s="353"/>
      <c r="M51" s="353"/>
      <c r="N51" s="354"/>
      <c r="P51" s="351" t="s">
        <v>2326</v>
      </c>
      <c r="Q51" s="352" t="str">
        <f>OFFSET('PROGRAMMING SKELETON'!I3,F2-1,0)</f>
        <v>• MYO-REPS
• Activation set of ~14-16 Reps @ RPE 8  
• Back off sets of 3-5 reps every 20 seconds*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Myoreps</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Touch and Go Bench Press</v>
      </c>
      <c r="K74" s="62"/>
      <c r="L74" s="62"/>
      <c r="M74" s="62"/>
      <c r="N74" s="63"/>
      <c r="P74" s="350" t="str">
        <f>OFFSET('PROGRAMMING SKELETON'!J228,F2-1,0)</f>
        <v>Pendlay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6 Reps @ 6 RPE (72%)
• 6 Reps @ 7 RPE (76%)
• 6 Reps @ 8 RPE (79%). Repeat 6 reps @ RPE 8 x 1 additional set.</v>
      </c>
      <c r="F75" s="353"/>
      <c r="G75" s="353"/>
      <c r="H75" s="354"/>
      <c r="J75" s="351" t="s">
        <v>2326</v>
      </c>
      <c r="K75" s="421" t="str">
        <f>OFFSET('PROGRAMMING SKELETON'!E57,F2-1,0)</f>
        <v>• 8 Reps @ 6 RPE (68%)
• 8 Reps @ 7 RPE (71%)
• 8 Reps @ 8 RPE (74%) x 1 set. Repeat 8 reps @ RPE 8 x 2 sets.</v>
      </c>
      <c r="L75" s="353"/>
      <c r="M75" s="353"/>
      <c r="N75" s="354"/>
      <c r="P75" s="351" t="s">
        <v>2326</v>
      </c>
      <c r="Q75" s="421" t="str">
        <f>OFFSET('PROGRAMMING SKELETON'!F57,F2-1,0)</f>
        <v>70%e1RM x AMRAP x 1 set. 63% e1RM x 12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Romanian Deadlift </v>
      </c>
      <c r="K98" s="62"/>
      <c r="L98" s="62"/>
      <c r="M98" s="62"/>
      <c r="N98" s="63"/>
      <c r="P98" s="350" t="str">
        <f>OFFSET('PROGRAMMING SKELETON'!J282,F2-1,0)</f>
        <v>DB Flat Bench Press or Feet Up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•5 reps @ RPE 6 (75%)
•5 reps @ RPE 7 (78%)
• 5 reps @ RPE 8 (81%).
• Repeat 5 reps @ RPE 8 until @ RPE 9 again (cap at 2 sets of 5)</v>
      </c>
      <c r="F99" s="353"/>
      <c r="G99" s="353"/>
      <c r="H99" s="354"/>
      <c r="J99" s="351" t="s">
        <v>2326</v>
      </c>
      <c r="K99" s="421" t="str">
        <f>OFFSET('PROGRAMMING SKELETON'!H57,F2-1,0)</f>
        <v>• 8 Reps @ 6 RPE (68%)
• 8 Reps @ 7 RPE (71%)
• 8 Reps @ 8 RPE (74%) x 1 set. Repeat 8 reps @ RPE 8 x 1 set of 8.</v>
      </c>
      <c r="L99" s="353"/>
      <c r="M99" s="353"/>
      <c r="N99" s="354"/>
      <c r="P99" s="351" t="s">
        <v>2326</v>
      </c>
      <c r="Q99" s="421" t="str">
        <f>OFFSET('PROGRAMMING SKELETON'!I57,F2-1,0)</f>
        <v>• MYO-REPS
• Activation set of ~14-16 Reps @ RPE 8  
• Back off sets of 3-5 reps every 20 seconds*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Myoreps</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2x/wk</v>
      </c>
      <c r="E120" s="62"/>
      <c r="F120" s="62"/>
      <c r="G120" s="62"/>
      <c r="H120" s="63"/>
      <c r="J120" s="350" t="str">
        <f>OFFSET('PROGRAMMING SKELETON'!K3,F2-1,0)</f>
        <v>7 minutes upper back work AMRAP 2x/wk</v>
      </c>
      <c r="K120" s="62"/>
      <c r="L120" s="62"/>
      <c r="M120" s="62"/>
      <c r="N120" s="63"/>
      <c r="P120" s="350" t="str">
        <f>OFFSET('PROGRAMMING SKELETON'!L3,F2-1,0)</f>
        <v>7 min ab work AMRAP 2x/wk</v>
      </c>
      <c r="Q120" s="62"/>
      <c r="R120" s="62"/>
      <c r="S120" s="62"/>
      <c r="T120" s="63"/>
    </row>
    <row r="121" ht="49.5" customHeight="1">
      <c r="B121" s="237"/>
      <c r="D121" s="351" t="s">
        <v>2332</v>
      </c>
      <c r="E121" s="421" t="str">
        <f>OFFSET('PROGRAMMING SKELETON'!J3,F2-1,0)</f>
        <v>30 min steady state @ RPE 6 2x/wk</v>
      </c>
      <c r="F121" s="353"/>
      <c r="G121" s="353"/>
      <c r="H121" s="354"/>
      <c r="J121" s="351" t="s">
        <v>2332</v>
      </c>
      <c r="K121" s="421" t="str">
        <f>OFFSET('PROGRAMMING SKELETON'!K3,F2-1,0)</f>
        <v>7 minutes upper back work AMRAP 2x/wk</v>
      </c>
      <c r="L121" s="353"/>
      <c r="M121" s="353"/>
      <c r="N121" s="354"/>
      <c r="P121" s="351" t="s">
        <v>2332</v>
      </c>
      <c r="Q121" s="421" t="str">
        <f>OFFSET('PROGRAMMING SKELETON'!L3,F2-1,0)</f>
        <v>7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2 sets of 12-15 reps @ RPE 8-9, triceps press downs or similar 2x/wk
2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2 sets of 12-15 reps @ RPE 8-9, triceps press downs or similar 2x/wk
2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3</v>
      </c>
      <c r="F2" s="207">
        <v>3.0</v>
      </c>
      <c r="G2" s="312" t="s">
        <v>2316</v>
      </c>
      <c r="H2" s="313"/>
      <c r="I2" s="313"/>
      <c r="J2" s="310" t="s">
        <v>3</v>
      </c>
      <c r="K2" s="314" t="str">
        <f>OFFSET('PROGRAMMING SKELETON'!A3,F2-1,0)</f>
        <v>4/28/2019</v>
      </c>
      <c r="L2" s="313"/>
      <c r="M2" s="313"/>
      <c r="N2" s="313"/>
      <c r="O2" s="313"/>
      <c r="P2" s="313"/>
      <c r="Q2" s="313"/>
      <c r="R2" s="313"/>
      <c r="S2" s="313"/>
      <c r="T2" s="313"/>
      <c r="U2" s="315"/>
    </row>
    <row r="3" ht="60.0" customHeight="1">
      <c r="A3" s="1"/>
      <c r="B3" s="310" t="s">
        <v>444</v>
      </c>
      <c r="D3" s="316" t="str">
        <f>OFFSET('PROGRAMMING SKELETON'!C3,F2-1,0)</f>
        <v>GPP Powerbuilding</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3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Close Grip Incline Bench (Touch and Go) or Close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Split Squat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SSB Squat or HBBS or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DB Press or Press, no belt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Touch and Go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Pendlay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Romanian Deadlift </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Flat Bench Press or Feet Up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Close Grip Incline Bench (Touch and Go) or Close Grip Bench</v>
      </c>
      <c r="K26" s="62"/>
      <c r="L26" s="62"/>
      <c r="M26" s="62"/>
      <c r="N26" s="63"/>
      <c r="O26" s="117"/>
      <c r="P26" s="350" t="str">
        <f>OFFSET('PROGRAMMING SKELETON'!J118,F2-1,0)</f>
        <v>Split Squat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6 Reps @ 6 RPE (72%)
• 6 Reps @ 7 RPE (76%)
• 6 Reps @ 8 RPE (79%). Repeat 6 reps @ RPE 8 x 2 additional sets.</v>
      </c>
      <c r="F27" s="353"/>
      <c r="G27" s="353"/>
      <c r="H27" s="354"/>
      <c r="J27" s="351" t="s">
        <v>2326</v>
      </c>
      <c r="K27" s="352" t="str">
        <f>OFFSET('PROGRAMMING SKELETON'!E3,F2-1,0)</f>
        <v>• 10 reps @ RPE 7 (63%)
• 10 reps @ RPE 7 (65%)
•10 reps @ RPE 8 (68%)
•Repeat 10 reps @ RPE 8 x 2 sets</v>
      </c>
      <c r="L27" s="353"/>
      <c r="M27" s="353"/>
      <c r="N27" s="354"/>
      <c r="P27" s="351" t="s">
        <v>2326</v>
      </c>
      <c r="Q27" s="352" t="str">
        <f>OFFSET('PROGRAMMING SKELETON'!F3,F2-1,0)</f>
        <v>•12 reps @ RPE 6
•12 reps @ RPE 7
•12 reps @ RPE 8. Repeat 12 @ 8 x 1 set of 12</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SSB Squat or HBBS or Front Squat</v>
      </c>
      <c r="K50" s="62"/>
      <c r="L50" s="62"/>
      <c r="M50" s="62"/>
      <c r="N50" s="63"/>
      <c r="P50" s="350" t="str">
        <f>OFFSET('PROGRAMMING SKELETON'!J173,F2-1,0)</f>
        <v>DB Press or Press, no belt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•5 reps @ RPE 6 (75%)
•5 reps @ RPE 7 (78%)
• 5 reps @ RPE 8 (81%).
• Repeat 5 reps @ RPE 8 until @ RPE 9 again (cap at 3 sets of 5)</v>
      </c>
      <c r="F51" s="353"/>
      <c r="G51" s="353"/>
      <c r="H51" s="354"/>
      <c r="J51" s="351" t="s">
        <v>2326</v>
      </c>
      <c r="K51" s="352" t="str">
        <f>OFFSET('PROGRAMMING SKELETON'!H3,F2-1,0)</f>
        <v>• 10 reps @ RPE 7 (63%)
• 10 reps @ RPE 7 (65%)
•10 reps @ RPE 8 (68%)
•Repeat 10 reps @ RPE 8 x 2 sets</v>
      </c>
      <c r="L51" s="353"/>
      <c r="M51" s="353"/>
      <c r="N51" s="354"/>
      <c r="P51" s="351" t="s">
        <v>2326</v>
      </c>
      <c r="Q51" s="352" t="str">
        <f>OFFSET('PROGRAMMING SKELETON'!I3,F2-1,0)</f>
        <v>• MYO-REPS
• Activation set of ~14-16 Reps @ RPE 8  
• Back off sets of 3-5 reps every 20 seconds*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Myoreps</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399"/>
      <c r="L65" s="39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Touch and Go Bench Press</v>
      </c>
      <c r="K74" s="62"/>
      <c r="L74" s="62"/>
      <c r="M74" s="62"/>
      <c r="N74" s="63"/>
      <c r="P74" s="350" t="str">
        <f>OFFSET('PROGRAMMING SKELETON'!J228,F2-1,0)</f>
        <v>Pendlay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6 Reps @ 6 RPE (72%)
• 6 Reps @ 7 RPE (76%)
• 6 Reps @ 8 RPE (79%). Repeat 6 reps @ RPE 8 x 2 additional sets.</v>
      </c>
      <c r="F75" s="353"/>
      <c r="G75" s="353"/>
      <c r="H75" s="354"/>
      <c r="J75" s="351" t="s">
        <v>2326</v>
      </c>
      <c r="K75" s="421" t="str">
        <f>OFFSET('PROGRAMMING SKELETON'!E57,F2-1,0)</f>
        <v>• 8 Reps @ 6 RPE (68%)
• 8 Reps @ 7 RPE (71%)
• 8 Reps @ 8 RPE (74%) x 1 set. Repeat 8 reps @ RPE 8 x 2 sets.</v>
      </c>
      <c r="L75" s="353"/>
      <c r="M75" s="353"/>
      <c r="N75" s="354"/>
      <c r="P75" s="351" t="s">
        <v>2326</v>
      </c>
      <c r="Q75" s="421" t="str">
        <f>OFFSET('PROGRAMMING SKELETON'!F57,F2-1,0)</f>
        <v>70%e1RM x AMRAP x 1 set. 63% e1RM x 12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Romanian Deadlift </v>
      </c>
      <c r="K98" s="62"/>
      <c r="L98" s="62"/>
      <c r="M98" s="62"/>
      <c r="N98" s="63"/>
      <c r="P98" s="350" t="str">
        <f>OFFSET('PROGRAMMING SKELETON'!J282,F2-1,0)</f>
        <v>DB Flat Bench Press or Feet Up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•5 reps @ RPE 6 (75%)
•5 reps @ RPE 7 (78%)
• 5 reps @ RPE 8 (81%).
• Repeat 5 reps @ RPE 8 until @ RPE 9 again (cap at 3 sets of 5)</v>
      </c>
      <c r="F99" s="353"/>
      <c r="G99" s="353"/>
      <c r="H99" s="354"/>
      <c r="J99" s="351" t="s">
        <v>2326</v>
      </c>
      <c r="K99" s="421" t="str">
        <f>OFFSET('PROGRAMMING SKELETON'!H57,F2-1,0)</f>
        <v>• 8 Reps @ 6 RPE (68%)
• 8 Reps @ 7 RPE (71%)
• 8 Reps @ 8 RPE (74%) x 1 set. Repeat 8 reps @ RPE 8 x 2 sets.</v>
      </c>
      <c r="L99" s="353"/>
      <c r="M99" s="353"/>
      <c r="N99" s="354"/>
      <c r="P99" s="351" t="s">
        <v>2326</v>
      </c>
      <c r="Q99" s="421" t="str">
        <f>OFFSET('PROGRAMMING SKELETON'!I57,F2-1,0)</f>
        <v>• MYO-REPS
• Activation set of ~14-16 Reps @ RPE 8  
• Back off sets of 3-5 reps every 20 seconds*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Myoreps</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423"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7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20 minutes HIIT (20s sprint @ 10, 100s rest) 1x/wk</v>
      </c>
      <c r="E120" s="62"/>
      <c r="F120" s="62"/>
      <c r="G120" s="62"/>
      <c r="H120" s="63"/>
      <c r="J120" s="350" t="str">
        <f>OFFSET('PROGRAMMING SKELETON'!K3,F2-1,0)</f>
        <v>8 minutes upper back work AMRAP 2x/wk</v>
      </c>
      <c r="K120" s="62"/>
      <c r="L120" s="62"/>
      <c r="M120" s="62"/>
      <c r="N120" s="63"/>
      <c r="P120" s="350" t="str">
        <f>OFFSET('PROGRAMMING SKELETON'!L3,F2-1,0)</f>
        <v>8 min ab work AMRAP 2x/wk</v>
      </c>
      <c r="Q120" s="62"/>
      <c r="R120" s="62"/>
      <c r="S120" s="62"/>
      <c r="T120" s="63"/>
    </row>
    <row r="121" ht="49.5" customHeight="1">
      <c r="B121" s="237"/>
      <c r="D121" s="351" t="s">
        <v>2332</v>
      </c>
      <c r="E121" s="421" t="str">
        <f>OFFSET('PROGRAMMING SKELETON'!J3,F2-1,0)</f>
        <v>30 min steady state @ RPE 6 1x/wk
20 minutes HIIT (20s sprint @ 10, 100s rest) 1x/wk</v>
      </c>
      <c r="F121" s="353"/>
      <c r="G121" s="353"/>
      <c r="H121" s="354"/>
      <c r="J121" s="351" t="s">
        <v>2332</v>
      </c>
      <c r="K121" s="421" t="str">
        <f>OFFSET('PROGRAMMING SKELETON'!K3,F2-1,0)</f>
        <v>8 minutes upper back work AMRAP 2x/wk</v>
      </c>
      <c r="L121" s="353"/>
      <c r="M121" s="353"/>
      <c r="N121" s="354"/>
      <c r="P121" s="351" t="s">
        <v>2332</v>
      </c>
      <c r="Q121" s="421" t="str">
        <f>OFFSET('PROGRAMMING SKELETON'!L3,F2-1,0)</f>
        <v>8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2 sets of 12-15 reps @ RPE 8-9, triceps press downs or similar 2x/wk
2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2 sets of 12-15 reps @ RPE 8-9, triceps press downs or similar 2x/wk
2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Q64:T64 E88:H88 K88:N88 E90:H92 K90:N92 E66:H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K121">
    <cfRule type="cellIs" dxfId="2" priority="24" operator="equal">
      <formula>0</formula>
    </cfRule>
  </conditionalFormatting>
  <conditionalFormatting sqref="E125">
    <cfRule type="cellIs" dxfId="2" priority="25" operator="equal">
      <formula>0</formula>
    </cfRule>
  </conditionalFormatting>
  <conditionalFormatting sqref="E121">
    <cfRule type="cellIs" dxfId="2" priority="26" operator="equal">
      <formula>0</formula>
    </cfRule>
  </conditionalFormatting>
  <conditionalFormatting sqref="Q121">
    <cfRule type="cellIs" dxfId="2" priority="27" operator="equal">
      <formula>0</formula>
    </cfRule>
  </conditionalFormatting>
  <conditionalFormatting sqref="J125">
    <cfRule type="cellIs" dxfId="2" priority="28" operator="equal">
      <formula>0</formula>
    </cfRule>
  </conditionalFormatting>
  <conditionalFormatting sqref="E89:H89">
    <cfRule type="cellIs" dxfId="3" priority="29" operator="equal">
      <formula>0</formula>
    </cfRule>
  </conditionalFormatting>
  <conditionalFormatting sqref="K89:N89">
    <cfRule type="cellIs" dxfId="3" priority="30" operator="equal">
      <formula>0</formula>
    </cfRule>
  </conditionalFormatting>
  <conditionalFormatting sqref="Q89:T89">
    <cfRule type="cellIs" dxfId="3" priority="31" operator="equal">
      <formula>0</formula>
    </cfRule>
  </conditionalFormatting>
  <conditionalFormatting sqref="E65:H65">
    <cfRule type="cellIs" dxfId="3" priority="32" operator="equal">
      <formula>0</formula>
    </cfRule>
  </conditionalFormatting>
  <conditionalFormatting sqref="Q65:T65">
    <cfRule type="cellIs" dxfId="3" priority="33" operator="equal">
      <formula>0</formula>
    </cfRule>
  </conditionalFormatting>
  <conditionalFormatting sqref="Q41:T41">
    <cfRule type="cellIs" dxfId="3" priority="34" operator="equal">
      <formula>0</formula>
    </cfRule>
  </conditionalFormatting>
  <conditionalFormatting sqref="G10:G18">
    <cfRule type="cellIs" dxfId="2" priority="35" operator="equal">
      <formula>0</formula>
    </cfRule>
  </conditionalFormatting>
  <conditionalFormatting sqref="G10:G18">
    <cfRule type="expression" dxfId="2" priority="36">
      <formula>ISERROR(G10)</formula>
    </cfRule>
  </conditionalFormatting>
  <conditionalFormatting sqref="H10:H18">
    <cfRule type="cellIs" dxfId="2" priority="37" operator="equal">
      <formula>0</formula>
    </cfRule>
  </conditionalFormatting>
  <conditionalFormatting sqref="H10:H18">
    <cfRule type="expression" dxfId="2" priority="38">
      <formula>ISERROR(H10)</formula>
    </cfRule>
  </conditionalFormatting>
  <conditionalFormatting sqref="I10:I18">
    <cfRule type="cellIs" dxfId="2" priority="39" operator="equal">
      <formula>0</formula>
    </cfRule>
  </conditionalFormatting>
  <conditionalFormatting sqref="I10:I18">
    <cfRule type="expression" dxfId="2" priority="40">
      <formula>ISERROR(I10)</formula>
    </cfRule>
  </conditionalFormatting>
  <conditionalFormatting sqref="K65:N65">
    <cfRule type="cellIs" dxfId="3" priority="41" operator="equal">
      <formula>0</formula>
    </cfRule>
  </conditionalFormatting>
  <conditionalFormatting sqref="K112:N116">
    <cfRule type="cellIs" dxfId="3" priority="42" operator="equal">
      <formula>0</formula>
    </cfRule>
  </conditionalFormatting>
  <conditionalFormatting sqref="K64:N64 K66:N68">
    <cfRule type="cellIs" dxfId="3" priority="43" operator="equal">
      <formula>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4</v>
      </c>
      <c r="F2" s="207">
        <v>4.0</v>
      </c>
      <c r="G2" s="312" t="s">
        <v>2316</v>
      </c>
      <c r="H2" s="313"/>
      <c r="I2" s="313"/>
      <c r="J2" s="310" t="s">
        <v>3</v>
      </c>
      <c r="K2" s="314" t="str">
        <f>OFFSET('PROGRAMMING SKELETON'!A3,F2-1,0)</f>
        <v>5/5/2019</v>
      </c>
      <c r="L2" s="313"/>
      <c r="M2" s="313"/>
      <c r="N2" s="313"/>
      <c r="O2" s="313"/>
      <c r="P2" s="313"/>
      <c r="Q2" s="313"/>
      <c r="R2" s="313"/>
      <c r="S2" s="313"/>
      <c r="T2" s="313"/>
      <c r="U2" s="315"/>
    </row>
    <row r="3" ht="60.0" customHeight="1">
      <c r="A3" s="1"/>
      <c r="B3" s="310" t="s">
        <v>444</v>
      </c>
      <c r="D3" s="316" t="str">
        <f>OFFSET('PROGRAMMING SKELETON'!C3,F2-1,0)</f>
        <v>GPP Powerbuilding</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4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Close Grip Incline Bench (Touch and Go) or Close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Split Squat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SSB Squat or HBBS or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DB Press or Press, no belt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Touch and Go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Pendlay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Romanian Deadlift </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Flat Bench Press or Feet Up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Close Grip Incline Bench (Touch and Go) or Close Grip Bench</v>
      </c>
      <c r="K26" s="62"/>
      <c r="L26" s="62"/>
      <c r="M26" s="62"/>
      <c r="N26" s="63"/>
      <c r="O26" s="117"/>
      <c r="P26" s="350" t="str">
        <f>OFFSET('PROGRAMMING SKELETON'!J118,F2-1,0)</f>
        <v>Split Squat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6 Reps @ 6 RPE (72%)
• 6 Reps @ 7 RPE (76%)
• 6 Reps @ 8 RPE (79%). Repeat 6 reps @ RPE 8 x 2 additional sets.</v>
      </c>
      <c r="F27" s="353"/>
      <c r="G27" s="353"/>
      <c r="H27" s="354"/>
      <c r="J27" s="351" t="s">
        <v>2326</v>
      </c>
      <c r="K27" s="352" t="str">
        <f>OFFSET('PROGRAMMING SKELETON'!E3,F2-1,0)</f>
        <v>• 10 reps @ RPE 7 (63%)
• 10 reps @ RPE 7 (65%)
•10 reps @ RPE 8 (68%)
•Repeat 10 reps @ RPE 8 x 2 sets</v>
      </c>
      <c r="L27" s="353"/>
      <c r="M27" s="353"/>
      <c r="N27" s="354"/>
      <c r="P27" s="351" t="s">
        <v>2326</v>
      </c>
      <c r="Q27" s="352" t="str">
        <f>OFFSET('PROGRAMMING SKELETON'!F3,F2-1,0)</f>
        <v>•12 reps @ RPE 6
•12 reps @ RPE 7
•12 reps @ RPE 8. Repeat 12 @ 8 x 1 set of 12</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SSB Squat or HBBS or Front Squat</v>
      </c>
      <c r="K50" s="62"/>
      <c r="L50" s="62"/>
      <c r="M50" s="62"/>
      <c r="N50" s="63"/>
      <c r="P50" s="350" t="str">
        <f>OFFSET('PROGRAMMING SKELETON'!J173,F2-1,0)</f>
        <v>DB Press or Press, no belt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•5 reps @ RPE 7 (78%)
•5 reps @ RPE 8 (81%)
• 5 reps @ RPE 9 (84%)
• -5% from 5 reps @ RPE 9 and do sets of 5 reps until @ RPE 9 again (cap at 3 sets of 5)</v>
      </c>
      <c r="F51" s="353"/>
      <c r="G51" s="353"/>
      <c r="H51" s="354"/>
      <c r="J51" s="351" t="s">
        <v>2326</v>
      </c>
      <c r="K51" s="352" t="str">
        <f>OFFSET('PROGRAMMING SKELETON'!H3,F2-1,0)</f>
        <v>• 10 reps @ RPE 7 (63%)
• 10 reps @ RPE 7 (65%)
•10 reps @ RPE 8 (68%)
•Repeat 10 reps @ RPE 8 x 2 sets</v>
      </c>
      <c r="L51" s="353"/>
      <c r="M51" s="353"/>
      <c r="N51" s="354"/>
      <c r="P51" s="351" t="s">
        <v>2326</v>
      </c>
      <c r="Q51" s="352" t="str">
        <f>OFFSET('PROGRAMMING SKELETON'!I3,F2-1,0)</f>
        <v>• MYO-REPS
• Activation set of ~14-16 Reps @ RPE 8  
• Back off sets of 3-5 reps every 20 seconds*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Myoreps</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399"/>
      <c r="L65" s="39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Touch and Go Bench Press</v>
      </c>
      <c r="K74" s="62"/>
      <c r="L74" s="62"/>
      <c r="M74" s="62"/>
      <c r="N74" s="63"/>
      <c r="P74" s="350" t="str">
        <f>OFFSET('PROGRAMMING SKELETON'!J228,F2-1,0)</f>
        <v>Pendlay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6 Reps @ 6 RPE (72%)
• 6 Reps @ 7 RPE (76%)
• 6 Reps @ 8 RPE (79%). Repeat 6 reps @ RPE 8 x 2 additional sets.</v>
      </c>
      <c r="F75" s="353"/>
      <c r="G75" s="353"/>
      <c r="H75" s="354"/>
      <c r="J75" s="351" t="s">
        <v>2326</v>
      </c>
      <c r="K75" s="421" t="str">
        <f>OFFSET('PROGRAMMING SKELETON'!E57,F2-1,0)</f>
        <v>• 8 Reps @ 6 RPE (68%)
• 8 Reps @ 7 RPE (71%)
• 8 Reps @ 8 RPE (74%) x 1 set. Repeat 8 reps until @ RPE 9 (cap at 3 sets)</v>
      </c>
      <c r="L75" s="353"/>
      <c r="M75" s="353"/>
      <c r="N75" s="354"/>
      <c r="P75" s="351" t="s">
        <v>2326</v>
      </c>
      <c r="Q75" s="421" t="str">
        <f>OFFSET('PROGRAMMING SKELETON'!F57,F2-1,0)</f>
        <v>70%e1RM x AMRAP x 1 set. 63% e1RM x 12 x 3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Romanian Deadlift </v>
      </c>
      <c r="K98" s="62"/>
      <c r="L98" s="62"/>
      <c r="M98" s="62"/>
      <c r="N98" s="63"/>
      <c r="P98" s="350" t="str">
        <f>OFFSET('PROGRAMMING SKELETON'!J282,F2-1,0)</f>
        <v>DB Flat Bench Press or Feet Up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•5 reps @ RPE 7 (78%)
•5 reps @ RPE 8 (81%)
• 5 reps @ RPE 9 (84%)
• -5% from 5 reps @ RPE 9 and do sets of 5 reps until @ RPE 9 again (cap at 3 sets of 5)</v>
      </c>
      <c r="F99" s="353"/>
      <c r="G99" s="353"/>
      <c r="H99" s="354"/>
      <c r="J99" s="351" t="s">
        <v>2326</v>
      </c>
      <c r="K99" s="421" t="str">
        <f>OFFSET('PROGRAMMING SKELETON'!H57,F2-1,0)</f>
        <v>• 8 Reps @ 6 RPE (68%)
• 8 Reps @ 7 RPE (71%)
• 8 Reps @ 8 RPE (74%) x 1 set. Repeat 8 reps @ RPE 8 x 2 sets.</v>
      </c>
      <c r="L99" s="353"/>
      <c r="M99" s="353"/>
      <c r="N99" s="354"/>
      <c r="P99" s="351" t="s">
        <v>2326</v>
      </c>
      <c r="Q99" s="421" t="str">
        <f>OFFSET('PROGRAMMING SKELETON'!I57,F2-1,0)</f>
        <v>• MYO-REPS
• Activation set of ~14-16 Reps @ RPE 8  
• Back off sets of 3-5 reps every 20 seconds*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Myoreps</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423"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7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20 minutes HIIT (20s sprint @ 10, 100s rest) 1x/wk</v>
      </c>
      <c r="E120" s="62"/>
      <c r="F120" s="62"/>
      <c r="G120" s="62"/>
      <c r="H120" s="63"/>
      <c r="J120" s="350" t="str">
        <f>OFFSET('PROGRAMMING SKELETON'!K3,F2-1,0)</f>
        <v>8 minutes upper back work AMRAP 2x/wk</v>
      </c>
      <c r="K120" s="62"/>
      <c r="L120" s="62"/>
      <c r="M120" s="62"/>
      <c r="N120" s="63"/>
      <c r="P120" s="350" t="str">
        <f>OFFSET('PROGRAMMING SKELETON'!L3,F2-1,0)</f>
        <v>8 min ab work AMRAP 2x/wk</v>
      </c>
      <c r="Q120" s="62"/>
      <c r="R120" s="62"/>
      <c r="S120" s="62"/>
      <c r="T120" s="63"/>
    </row>
    <row r="121" ht="49.5" customHeight="1">
      <c r="B121" s="237"/>
      <c r="D121" s="351" t="s">
        <v>2332</v>
      </c>
      <c r="E121" s="421" t="str">
        <f>OFFSET('PROGRAMMING SKELETON'!J3,F2-1,0)</f>
        <v>30 min steady state @ RPE 6 1x/wk
20 minutes HIIT (20s sprint @ 10, 100s rest) 1x/wk</v>
      </c>
      <c r="F121" s="353"/>
      <c r="G121" s="353"/>
      <c r="H121" s="354"/>
      <c r="J121" s="351" t="s">
        <v>2332</v>
      </c>
      <c r="K121" s="421" t="str">
        <f>OFFSET('PROGRAMMING SKELETON'!K3,F2-1,0)</f>
        <v>8 minutes upper back work AMRAP 2x/wk</v>
      </c>
      <c r="L121" s="353"/>
      <c r="M121" s="353"/>
      <c r="N121" s="354"/>
      <c r="P121" s="351" t="s">
        <v>2332</v>
      </c>
      <c r="Q121" s="421" t="str">
        <f>OFFSET('PROGRAMMING SKELETON'!L3,F2-1,0)</f>
        <v>8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3 sets of 12-15 reps @ RPE 8-9, triceps press downs or similar 2x/wk
3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3 sets of 12-15 reps @ RPE 8-9, triceps press downs or similar 2x/wk
3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Q64:T64 E88:H88 K88:N88 E90:H92 K90:N92 E66:H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K121">
    <cfRule type="cellIs" dxfId="2" priority="24" operator="equal">
      <formula>0</formula>
    </cfRule>
  </conditionalFormatting>
  <conditionalFormatting sqref="E125">
    <cfRule type="cellIs" dxfId="2" priority="25" operator="equal">
      <formula>0</formula>
    </cfRule>
  </conditionalFormatting>
  <conditionalFormatting sqref="E121">
    <cfRule type="cellIs" dxfId="2" priority="26" operator="equal">
      <formula>0</formula>
    </cfRule>
  </conditionalFormatting>
  <conditionalFormatting sqref="Q121">
    <cfRule type="cellIs" dxfId="2" priority="27" operator="equal">
      <formula>0</formula>
    </cfRule>
  </conditionalFormatting>
  <conditionalFormatting sqref="J125">
    <cfRule type="cellIs" dxfId="2" priority="28" operator="equal">
      <formula>0</formula>
    </cfRule>
  </conditionalFormatting>
  <conditionalFormatting sqref="E89:H89">
    <cfRule type="cellIs" dxfId="3" priority="29" operator="equal">
      <formula>0</formula>
    </cfRule>
  </conditionalFormatting>
  <conditionalFormatting sqref="K89:N89">
    <cfRule type="cellIs" dxfId="3" priority="30" operator="equal">
      <formula>0</formula>
    </cfRule>
  </conditionalFormatting>
  <conditionalFormatting sqref="Q89:T89">
    <cfRule type="cellIs" dxfId="3" priority="31" operator="equal">
      <formula>0</formula>
    </cfRule>
  </conditionalFormatting>
  <conditionalFormatting sqref="E65:H65">
    <cfRule type="cellIs" dxfId="3" priority="32" operator="equal">
      <formula>0</formula>
    </cfRule>
  </conditionalFormatting>
  <conditionalFormatting sqref="Q65:T65">
    <cfRule type="cellIs" dxfId="3" priority="33" operator="equal">
      <formula>0</formula>
    </cfRule>
  </conditionalFormatting>
  <conditionalFormatting sqref="Q41:T41">
    <cfRule type="cellIs" dxfId="3" priority="34" operator="equal">
      <formula>0</formula>
    </cfRule>
  </conditionalFormatting>
  <conditionalFormatting sqref="G10:G18">
    <cfRule type="cellIs" dxfId="2" priority="35" operator="equal">
      <formula>0</formula>
    </cfRule>
  </conditionalFormatting>
  <conditionalFormatting sqref="G10:G18">
    <cfRule type="expression" dxfId="2" priority="36">
      <formula>ISERROR(G10)</formula>
    </cfRule>
  </conditionalFormatting>
  <conditionalFormatting sqref="H10:H18">
    <cfRule type="cellIs" dxfId="2" priority="37" operator="equal">
      <formula>0</formula>
    </cfRule>
  </conditionalFormatting>
  <conditionalFormatting sqref="H10:H18">
    <cfRule type="expression" dxfId="2" priority="38">
      <formula>ISERROR(H10)</formula>
    </cfRule>
  </conditionalFormatting>
  <conditionalFormatting sqref="I10:I18">
    <cfRule type="cellIs" dxfId="2" priority="39" operator="equal">
      <formula>0</formula>
    </cfRule>
  </conditionalFormatting>
  <conditionalFormatting sqref="I10:I18">
    <cfRule type="expression" dxfId="2" priority="40">
      <formula>ISERROR(I10)</formula>
    </cfRule>
  </conditionalFormatting>
  <conditionalFormatting sqref="K65:N65">
    <cfRule type="cellIs" dxfId="3" priority="41" operator="equal">
      <formula>0</formula>
    </cfRule>
  </conditionalFormatting>
  <conditionalFormatting sqref="K112:N116">
    <cfRule type="cellIs" dxfId="3" priority="42" operator="equal">
      <formula>0</formula>
    </cfRule>
  </conditionalFormatting>
  <conditionalFormatting sqref="K64:N64 K66:N68">
    <cfRule type="cellIs" dxfId="3" priority="43" operator="equal">
      <formula>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5</v>
      </c>
      <c r="F2" s="207">
        <v>5.0</v>
      </c>
      <c r="G2" s="312" t="s">
        <v>2316</v>
      </c>
      <c r="H2" s="313"/>
      <c r="I2" s="313"/>
      <c r="J2" s="310" t="s">
        <v>3</v>
      </c>
      <c r="K2" s="314" t="str">
        <f>OFFSET('PROGRAMMING SKELETON'!A3,F2-1,0)</f>
        <v>5/12/2019</v>
      </c>
      <c r="L2" s="313"/>
      <c r="M2" s="313"/>
      <c r="N2" s="313"/>
      <c r="O2" s="313"/>
      <c r="P2" s="313"/>
      <c r="Q2" s="313"/>
      <c r="R2" s="313"/>
      <c r="S2" s="313"/>
      <c r="T2" s="313"/>
      <c r="U2" s="315"/>
    </row>
    <row r="3" ht="60.0" customHeight="1">
      <c r="A3" s="1"/>
      <c r="B3" s="310" t="s">
        <v>444</v>
      </c>
      <c r="D3" s="316" t="str">
        <f>OFFSET('PROGRAMMING SKELETON'!C3,F2-1,0)</f>
        <v>GPP Powerbuilding</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5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Close Grip Incline Bench (Touch and Go) or Close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Split Squat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SSB Squat or HBBS or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DB Press or Press, no belt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Touch and Go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Pendlay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Romanian Deadlift </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Flat Bench Press or Feet Up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4'!F19+'WEEK 3'!F19+'WEEK 2'!F19+'WEEK 1'!F19)/4)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Close Grip Incline Bench (Touch and Go) or Close Grip Bench</v>
      </c>
      <c r="K26" s="62"/>
      <c r="L26" s="62"/>
      <c r="M26" s="62"/>
      <c r="N26" s="63"/>
      <c r="O26" s="117"/>
      <c r="P26" s="350" t="str">
        <f>OFFSET('PROGRAMMING SKELETON'!J118,F2-1,0)</f>
        <v>Split Squat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6 Reps @ 6 RPE (72%)
• 6 Reps @ 7 RPE (76%)
• 6 Reps @ 8 RPE (79%). Repeat 6 reps @ RPE 8 until it becomes @ 9 again (cap at 3 sets)</v>
      </c>
      <c r="F27" s="353"/>
      <c r="G27" s="353"/>
      <c r="H27" s="354"/>
      <c r="J27" s="351" t="s">
        <v>2326</v>
      </c>
      <c r="K27" s="352" t="str">
        <f>OFFSET('PROGRAMMING SKELETON'!E3,F2-1,0)</f>
        <v>• 10 reps @ RPE 7 (63%)
• 10 reps @ RPE 7 (65%)
•10 reps @ RPE 8 (68%)
•Repeat 10 reps @ RPE 8 x 2 sets</v>
      </c>
      <c r="L27" s="353"/>
      <c r="M27" s="353"/>
      <c r="N27" s="354"/>
      <c r="P27" s="351" t="s">
        <v>2326</v>
      </c>
      <c r="Q27" s="352" t="str">
        <f>OFFSET('PROGRAMMING SKELETON'!F3,F2-1,0)</f>
        <v>•12 reps @ RPE 6
•12 reps @ RPE 7
•12 reps @ RPE 8. Repeat 12 @ 8 x 1 set of 12</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SSB Squat or HBBS or Front Squat</v>
      </c>
      <c r="K50" s="62"/>
      <c r="L50" s="62"/>
      <c r="M50" s="62"/>
      <c r="N50" s="63"/>
      <c r="P50" s="350" t="str">
        <f>OFFSET('PROGRAMMING SKELETON'!J173,F2-1,0)</f>
        <v>DB Press or Press, no belt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•5 reps @ RPE 7 (78%)
•5 reps @ RPE 8 (81%)
• 5 reps @ RPE 9 (84%)
• -5% from 5 reps @ RPE 9 and do sets of 5 reps until @ RPE 9 again (cap at 3 sets of 5)</v>
      </c>
      <c r="F51" s="353"/>
      <c r="G51" s="353"/>
      <c r="H51" s="354"/>
      <c r="J51" s="351" t="s">
        <v>2326</v>
      </c>
      <c r="K51" s="352" t="str">
        <f>OFFSET('PROGRAMMING SKELETON'!H3,F2-1,0)</f>
        <v>• 10 reps @ RPE 7 (63%)
• 10 reps @ RPE 7 (65%)
•10 reps @ RPE 8 (68%)
•Repeat 10 reps @ RPE 8 x 2 sets</v>
      </c>
      <c r="L51" s="353"/>
      <c r="M51" s="353"/>
      <c r="N51" s="354"/>
      <c r="P51" s="351" t="s">
        <v>2326</v>
      </c>
      <c r="Q51" s="352" t="str">
        <f>OFFSET('PROGRAMMING SKELETON'!I3,F2-1,0)</f>
        <v>• MYO-REPS
• Activation set of ~14-16 Reps @ RPE 8  
• Back off sets of 3-5 reps every 20 seconds*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Myoreps</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399"/>
      <c r="L65" s="39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Touch and Go Bench Press</v>
      </c>
      <c r="K74" s="62"/>
      <c r="L74" s="62"/>
      <c r="M74" s="62"/>
      <c r="N74" s="63"/>
      <c r="P74" s="350" t="str">
        <f>OFFSET('PROGRAMMING SKELETON'!J228,F2-1,0)</f>
        <v>Pendlay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6 Reps @ 6 RPE (72%)
• 6 Reps @ 7 RPE (76%)
• 6 Reps @ 8 RPE (79%). Repeat 6 reps @ RPE 8 until it becomes @ 9 again (cap at 3 sets)</v>
      </c>
      <c r="F75" s="353"/>
      <c r="G75" s="353"/>
      <c r="H75" s="354"/>
      <c r="J75" s="351" t="s">
        <v>2326</v>
      </c>
      <c r="K75" s="421" t="str">
        <f>OFFSET('PROGRAMMING SKELETON'!E57,F2-1,0)</f>
        <v>• 8 Reps @ 6 RPE (68%)
• 8 Reps @ 7 RPE (71%)
• 8 Reps @ 8 RPE (74%) x 1 set. Repeat 8 reps until @ RPE 9 (cap at 3 sets)</v>
      </c>
      <c r="L75" s="353"/>
      <c r="M75" s="353"/>
      <c r="N75" s="354"/>
      <c r="P75" s="351" t="s">
        <v>2326</v>
      </c>
      <c r="Q75" s="421" t="str">
        <f>OFFSET('PROGRAMMING SKELETON'!F57,F2-1,0)</f>
        <v>70%e1RM x AMRAP x 1 set. 63% e1RM x 12 x 3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Romanian Deadlift </v>
      </c>
      <c r="K98" s="62"/>
      <c r="L98" s="62"/>
      <c r="M98" s="62"/>
      <c r="N98" s="63"/>
      <c r="P98" s="350" t="str">
        <f>OFFSET('PROGRAMMING SKELETON'!J282,F2-1,0)</f>
        <v>DB Flat Bench Press or Feet Up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•5 reps @ RPE 7 (78%)
•5 reps @ RPE 8 (81%)
• 5 reps @ RPE 9 (84%)
• -5% from 5 reps @ RPE 9 and do sets of 5 reps until @ RPE 9 again (cap at 3 sets of 5)</v>
      </c>
      <c r="F99" s="353"/>
      <c r="G99" s="353"/>
      <c r="H99" s="354"/>
      <c r="J99" s="351" t="s">
        <v>2326</v>
      </c>
      <c r="K99" s="421" t="str">
        <f>OFFSET('PROGRAMMING SKELETON'!H57,F2-1,0)</f>
        <v>• 8 Reps @ 6 RPE (68%)
• 8 Reps @ 7 RPE (71%)
• 8 Reps @ 8 RPE (74%) x 1 set. Repeat 8 reps @ RPE 8 x 2 sets.</v>
      </c>
      <c r="L99" s="353"/>
      <c r="M99" s="353"/>
      <c r="N99" s="354"/>
      <c r="P99" s="351" t="s">
        <v>2326</v>
      </c>
      <c r="Q99" s="421" t="str">
        <f>OFFSET('PROGRAMMING SKELETON'!I57,F2-1,0)</f>
        <v>• MYO-REPS
• Activation set of ~14-16 Reps @ RPE 8  
• Back off sets of 3-5 reps every 20 seconds*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Myoreps</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423"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7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20 minutes HIIT (20s sprint @ 10, 100s rest) 1x/wk</v>
      </c>
      <c r="E120" s="62"/>
      <c r="F120" s="62"/>
      <c r="G120" s="62"/>
      <c r="H120" s="63"/>
      <c r="J120" s="350" t="str">
        <f>OFFSET('PROGRAMMING SKELETON'!K3,F2-1,0)</f>
        <v>8 minutes upper back work AMRAP 2x/wk</v>
      </c>
      <c r="K120" s="62"/>
      <c r="L120" s="62"/>
      <c r="M120" s="62"/>
      <c r="N120" s="63"/>
      <c r="P120" s="350" t="str">
        <f>OFFSET('PROGRAMMING SKELETON'!L3,F2-1,0)</f>
        <v>8 min ab work AMRAP 2x/wk</v>
      </c>
      <c r="Q120" s="62"/>
      <c r="R120" s="62"/>
      <c r="S120" s="62"/>
      <c r="T120" s="63"/>
    </row>
    <row r="121" ht="49.5" customHeight="1">
      <c r="B121" s="237"/>
      <c r="D121" s="351" t="s">
        <v>2332</v>
      </c>
      <c r="E121" s="421" t="str">
        <f>OFFSET('PROGRAMMING SKELETON'!J3,F2-1,0)</f>
        <v>30 min steady state @ RPE 6 1x/wk
20 minutes HIIT (20s sprint @ 10, 100s rest) 1x/wk</v>
      </c>
      <c r="F121" s="353"/>
      <c r="G121" s="353"/>
      <c r="H121" s="354"/>
      <c r="J121" s="351" t="s">
        <v>2332</v>
      </c>
      <c r="K121" s="421" t="str">
        <f>OFFSET('PROGRAMMING SKELETON'!K3,F2-1,0)</f>
        <v>8 minutes upper back work AMRAP 2x/wk</v>
      </c>
      <c r="L121" s="353"/>
      <c r="M121" s="353"/>
      <c r="N121" s="354"/>
      <c r="P121" s="351" t="s">
        <v>2332</v>
      </c>
      <c r="Q121" s="421" t="str">
        <f>OFFSET('PROGRAMMING SKELETON'!L3,F2-1,0)</f>
        <v>8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3 sets of 12-15 reps @ RPE 8-9, triceps press downs or similar 2x/wk
3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3 sets of 12-15 reps @ RPE 8-9, triceps press downs or similar 2x/wk
3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Q64:T64 E88:H88 K88:N88 E90:H92 K90:N92 E66:H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K121">
    <cfRule type="cellIs" dxfId="2" priority="24" operator="equal">
      <formula>0</formula>
    </cfRule>
  </conditionalFormatting>
  <conditionalFormatting sqref="E125">
    <cfRule type="cellIs" dxfId="2" priority="25" operator="equal">
      <formula>0</formula>
    </cfRule>
  </conditionalFormatting>
  <conditionalFormatting sqref="E121">
    <cfRule type="cellIs" dxfId="2" priority="26" operator="equal">
      <formula>0</formula>
    </cfRule>
  </conditionalFormatting>
  <conditionalFormatting sqref="Q121">
    <cfRule type="cellIs" dxfId="2" priority="27" operator="equal">
      <formula>0</formula>
    </cfRule>
  </conditionalFormatting>
  <conditionalFormatting sqref="J125">
    <cfRule type="cellIs" dxfId="2" priority="28" operator="equal">
      <formula>0</formula>
    </cfRule>
  </conditionalFormatting>
  <conditionalFormatting sqref="E89:H89">
    <cfRule type="cellIs" dxfId="3" priority="29" operator="equal">
      <formula>0</formula>
    </cfRule>
  </conditionalFormatting>
  <conditionalFormatting sqref="K89:N89">
    <cfRule type="cellIs" dxfId="3" priority="30" operator="equal">
      <formula>0</formula>
    </cfRule>
  </conditionalFormatting>
  <conditionalFormatting sqref="Q89:T89">
    <cfRule type="cellIs" dxfId="3" priority="31" operator="equal">
      <formula>0</formula>
    </cfRule>
  </conditionalFormatting>
  <conditionalFormatting sqref="E65:H65">
    <cfRule type="cellIs" dxfId="3" priority="32" operator="equal">
      <formula>0</formula>
    </cfRule>
  </conditionalFormatting>
  <conditionalFormatting sqref="Q65:T65">
    <cfRule type="cellIs" dxfId="3" priority="33" operator="equal">
      <formula>0</formula>
    </cfRule>
  </conditionalFormatting>
  <conditionalFormatting sqref="Q41:T41">
    <cfRule type="cellIs" dxfId="3" priority="34" operator="equal">
      <formula>0</formula>
    </cfRule>
  </conditionalFormatting>
  <conditionalFormatting sqref="G10:G18">
    <cfRule type="cellIs" dxfId="2" priority="35" operator="equal">
      <formula>0</formula>
    </cfRule>
  </conditionalFormatting>
  <conditionalFormatting sqref="G10:G18">
    <cfRule type="expression" dxfId="2" priority="36">
      <formula>ISERROR(G10)</formula>
    </cfRule>
  </conditionalFormatting>
  <conditionalFormatting sqref="H10:H18">
    <cfRule type="cellIs" dxfId="2" priority="37" operator="equal">
      <formula>0</formula>
    </cfRule>
  </conditionalFormatting>
  <conditionalFormatting sqref="H10:H18">
    <cfRule type="expression" dxfId="2" priority="38">
      <formula>ISERROR(H10)</formula>
    </cfRule>
  </conditionalFormatting>
  <conditionalFormatting sqref="I10:I18">
    <cfRule type="cellIs" dxfId="2" priority="39" operator="equal">
      <formula>0</formula>
    </cfRule>
  </conditionalFormatting>
  <conditionalFormatting sqref="I10:I18">
    <cfRule type="expression" dxfId="2" priority="40">
      <formula>ISERROR(I10)</formula>
    </cfRule>
  </conditionalFormatting>
  <conditionalFormatting sqref="K65:N65">
    <cfRule type="cellIs" dxfId="3" priority="41" operator="equal">
      <formula>0</formula>
    </cfRule>
  </conditionalFormatting>
  <conditionalFormatting sqref="K112:N116">
    <cfRule type="cellIs" dxfId="3" priority="42" operator="equal">
      <formula>0</formula>
    </cfRule>
  </conditionalFormatting>
  <conditionalFormatting sqref="K64:N64 K66:N68">
    <cfRule type="cellIs" dxfId="3" priority="43" operator="equal">
      <formula>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6</v>
      </c>
      <c r="F2" s="207">
        <v>6.0</v>
      </c>
      <c r="G2" s="312" t="s">
        <v>2316</v>
      </c>
      <c r="H2" s="313"/>
      <c r="I2" s="313"/>
      <c r="J2" s="310" t="s">
        <v>3</v>
      </c>
      <c r="K2" s="314" t="str">
        <f>OFFSET('PROGRAMMING SKELETON'!A3,F2-1,0)</f>
        <v>5/19/2019</v>
      </c>
      <c r="L2" s="313"/>
      <c r="M2" s="313"/>
      <c r="N2" s="313"/>
      <c r="O2" s="313"/>
      <c r="P2" s="313"/>
      <c r="Q2" s="313"/>
      <c r="R2" s="313"/>
      <c r="S2" s="313"/>
      <c r="T2" s="313"/>
      <c r="U2" s="315"/>
    </row>
    <row r="3" ht="60.0" customHeight="1">
      <c r="A3" s="1"/>
      <c r="B3" s="310" t="s">
        <v>444</v>
      </c>
      <c r="D3" s="316" t="str">
        <f>OFFSET('PROGRAMMING SKELETON'!C3,F2-1,0)</f>
        <v>Pivot</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6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Incline Bench (Touch and Go) or Wide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Leg Press or Belt Squat or Hatfield Squat or Bulgarian Split Squats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2 Count paused squat or 2 Count paused SSB Squat or 2 Count paused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Press, no belt- strict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2 count paused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Lever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Stiff Legged Deadlift</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Incline Bench Press or Close Grip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5'!F19+'WEEK 4'!F19+'WEEK 3'!F19+'WEEK 2'!F19)/4)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Incline Bench (Touch and Go) or Wide Grip Bench</v>
      </c>
      <c r="K26" s="62"/>
      <c r="L26" s="62"/>
      <c r="M26" s="62"/>
      <c r="N26" s="63"/>
      <c r="O26" s="117"/>
      <c r="P26" s="350" t="str">
        <f>OFFSET('PROGRAMMING SKELETON'!J118,F2-1,0)</f>
        <v>Leg Press or Belt Squat or Hatfield Squat or Bulgarian Split Squats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1 Reps @ 8 RPE (90-93%)
• 5 Reps @ 9 RPE (84%) x 1 set</v>
      </c>
      <c r="F27" s="353"/>
      <c r="G27" s="353"/>
      <c r="H27" s="354"/>
      <c r="J27" s="351" t="s">
        <v>2326</v>
      </c>
      <c r="K27" s="352" t="str">
        <f>OFFSET('PROGRAMMING SKELETON'!E3,F2-1,0)</f>
        <v>• 8 Reps @ 7 RPE (71%)
• 8 Reps @ 8 RPE (74%)
• 8 Reps @ 9 RPE (76%) x 1 Set</v>
      </c>
      <c r="L27" s="353"/>
      <c r="M27" s="353"/>
      <c r="N27" s="354"/>
      <c r="P27" s="351" t="s">
        <v>2326</v>
      </c>
      <c r="Q27" s="352" t="str">
        <f>OFFSET('PROGRAMMING SKELETON'!F3,F2-1,0)</f>
        <v>•10 reps @ RPE 7 (65%)
•10 reps @ RPE 8 (68%)
•10 reps @ RPE 9 (71%)</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2 Count paused squat or 2 Count paused SSB Squat or 2 Count paused Front Squat</v>
      </c>
      <c r="K50" s="62"/>
      <c r="L50" s="62"/>
      <c r="M50" s="62"/>
      <c r="N50" s="63"/>
      <c r="P50" s="350" t="str">
        <f>OFFSET('PROGRAMMING SKELETON'!J173,F2-1,0)</f>
        <v>Press, no belt- strict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 1 Reps @ 8 RPE (90-93%)
• 4 Reps @ 9 RPE (86%) x 1 set</v>
      </c>
      <c r="F51" s="353"/>
      <c r="G51" s="353"/>
      <c r="H51" s="354"/>
      <c r="J51" s="351" t="s">
        <v>2326</v>
      </c>
      <c r="K51" s="352" t="str">
        <f>OFFSET('PROGRAMMING SKELETON'!H3,F2-1,0)</f>
        <v>• 8 Reps @ 7 RPE (71%)
• 8 Reps @ 8 RPE (74%)
• 8 Reps @ 9 RPE (76%) x 1 Set</v>
      </c>
      <c r="L51" s="353"/>
      <c r="M51" s="353"/>
      <c r="N51" s="354"/>
      <c r="P51" s="351" t="s">
        <v>2326</v>
      </c>
      <c r="Q51" s="352" t="str">
        <f>OFFSET('PROGRAMMING SKELETON'!I3,F2-1,0)</f>
        <v>70%e1RM x AMRAP x 1 set. 63% e1RM x 12 x 2 sets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2-3 Minute Rest</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2 count paused bench press</v>
      </c>
      <c r="K74" s="62"/>
      <c r="L74" s="62"/>
      <c r="M74" s="62"/>
      <c r="N74" s="63"/>
      <c r="P74" s="350" t="str">
        <f>OFFSET('PROGRAMMING SKELETON'!J228,F2-1,0)</f>
        <v>Lever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1 Reps @ 8 RPE (90-93%)
• 5 Reps @ 9 RPE (84%) x 1 set</v>
      </c>
      <c r="F75" s="353"/>
      <c r="G75" s="353"/>
      <c r="H75" s="354"/>
      <c r="J75" s="351" t="s">
        <v>2326</v>
      </c>
      <c r="K75" s="421" t="str">
        <f>OFFSET('PROGRAMMING SKELETON'!E57,F2-1,0)</f>
        <v>• 6 Reps @ RPE 7 (76%)
• 6 Reps @ RPE 8 (79%)
• 6 reps @ RPE 9 (81%)</v>
      </c>
      <c r="L75" s="353"/>
      <c r="M75" s="353"/>
      <c r="N75" s="354"/>
      <c r="P75" s="351" t="s">
        <v>2326</v>
      </c>
      <c r="Q75" s="421" t="str">
        <f>OFFSET('PROGRAMMING SKELETON'!F57,F2-1,0)</f>
        <v>• 10 Reps @ RPE 7
• 10 reps @ RPE 8
• 10 reps @ RPE 9. No back off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Stiff Legged Deadlift</v>
      </c>
      <c r="K98" s="62"/>
      <c r="L98" s="62"/>
      <c r="M98" s="62"/>
      <c r="N98" s="63"/>
      <c r="P98" s="350" t="str">
        <f>OFFSET('PROGRAMMING SKELETON'!J282,F2-1,0)</f>
        <v>DB Incline Bench Press or Close Grip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 1 Reps @ 8 RPE (90-93%)
• 4 Reps @ 9 RPE (86%) x 1 set</v>
      </c>
      <c r="F99" s="353"/>
      <c r="G99" s="353"/>
      <c r="H99" s="354"/>
      <c r="J99" s="351" t="s">
        <v>2326</v>
      </c>
      <c r="K99" s="421" t="str">
        <f>OFFSET('PROGRAMMING SKELETON'!H57,F2-1,0)</f>
        <v>• 6 Reps @ RPE 7 (76%)
• 6 Reps @ RPE 8 (79%)
• 6 reps @ RPE 9 (81%)</v>
      </c>
      <c r="L99" s="353"/>
      <c r="M99" s="353"/>
      <c r="N99" s="354"/>
      <c r="P99" s="351" t="s">
        <v>2326</v>
      </c>
      <c r="Q99" s="421" t="str">
        <f>OFFSET('PROGRAMMING SKELETON'!I57,F2-1,0)</f>
        <v>70%e1RM x AMRAP x 1 set. 63% e1RM x 12 x 2 sets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2-3 Minute Rest</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22 minutes HIIT (20s sprint @ 10, 100s rest) 1x/wk</v>
      </c>
      <c r="E120" s="62"/>
      <c r="F120" s="62"/>
      <c r="G120" s="62"/>
      <c r="H120" s="63"/>
      <c r="J120" s="350" t="str">
        <f>OFFSET('PROGRAMMING SKELETON'!K3,F2-1,0)</f>
        <v>9 minutes upper back work AMRAP 2x/wk</v>
      </c>
      <c r="K120" s="62"/>
      <c r="L120" s="62"/>
      <c r="M120" s="62"/>
      <c r="N120" s="63"/>
      <c r="P120" s="350" t="str">
        <f>OFFSET('PROGRAMMING SKELETON'!L3,F2-1,0)</f>
        <v>9 min ab work AMRAP 2x/wk</v>
      </c>
      <c r="Q120" s="62"/>
      <c r="R120" s="62"/>
      <c r="S120" s="62"/>
      <c r="T120" s="63"/>
    </row>
    <row r="121" ht="49.5" customHeight="1">
      <c r="B121" s="237"/>
      <c r="D121" s="351" t="s">
        <v>2332</v>
      </c>
      <c r="E121" s="421" t="str">
        <f>OFFSET('PROGRAMMING SKELETON'!J3,F2-1,0)</f>
        <v>30 min steady state @ RPE 6 1x/wk
22 minutes HIIT (20s sprint @ 10, 100s rest) 1x/wk</v>
      </c>
      <c r="F121" s="353"/>
      <c r="G121" s="353"/>
      <c r="H121" s="354"/>
      <c r="J121" s="351" t="s">
        <v>2332</v>
      </c>
      <c r="K121" s="421" t="str">
        <f>OFFSET('PROGRAMMING SKELETON'!K3,F2-1,0)</f>
        <v>9 minutes upper back work AMRAP 2x/wk</v>
      </c>
      <c r="L121" s="353"/>
      <c r="M121" s="353"/>
      <c r="N121" s="354"/>
      <c r="P121" s="351" t="s">
        <v>2332</v>
      </c>
      <c r="Q121" s="421" t="str">
        <f>OFFSET('PROGRAMMING SKELETON'!L3,F2-1,0)</f>
        <v>9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2 sets of 12-15 reps @ RPE 8-9, triceps press downs or similar SUPERSETTED WITH
2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2 sets of 12-15 reps @ RPE 8-9, triceps press downs or similar SUPERSETTED WITH
2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7</v>
      </c>
      <c r="F2" s="207">
        <v>7.0</v>
      </c>
      <c r="G2" s="312" t="s">
        <v>2316</v>
      </c>
      <c r="H2" s="313"/>
      <c r="I2" s="313"/>
      <c r="J2" s="310" t="s">
        <v>3</v>
      </c>
      <c r="K2" s="314" t="str">
        <f>OFFSET('PROGRAMMING SKELETON'!A3,F2-1,0)</f>
        <v>5/26/2019</v>
      </c>
      <c r="L2" s="313"/>
      <c r="M2" s="313"/>
      <c r="N2" s="313"/>
      <c r="O2" s="313"/>
      <c r="P2" s="313"/>
      <c r="Q2" s="313"/>
      <c r="R2" s="313"/>
      <c r="S2" s="313"/>
      <c r="T2" s="313"/>
      <c r="U2" s="315"/>
    </row>
    <row r="3" ht="60.0" customHeight="1">
      <c r="A3" s="1"/>
      <c r="B3" s="310" t="s">
        <v>444</v>
      </c>
      <c r="D3" s="316" t="str">
        <f>OFFSET('PROGRAMMING SKELETON'!C3,F2-1,0)</f>
        <v>GPP Developmental</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7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Incline Bench (Touch and Go) or Wide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Leg Press or Belt Squat or Hatfield Squat or Bulgarian Split Squats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2 Count paused squat or 2 Count paused SSB Squat or 2 Count paused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Press, no belt- strict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2 count paused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Lever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Stiff Legged Deadlift</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Incline Bench Press or Close Grip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5'!F19+'WEEK 4'!F19+'WEEK 3'!F19+'WEEK 6'!F19)/4)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Incline Bench (Touch and Go) or Wide Grip Bench</v>
      </c>
      <c r="K26" s="62"/>
      <c r="L26" s="62"/>
      <c r="M26" s="62"/>
      <c r="N26" s="63"/>
      <c r="O26" s="117"/>
      <c r="P26" s="350" t="str">
        <f>OFFSET('PROGRAMMING SKELETON'!J118,F2-1,0)</f>
        <v>Leg Press or Belt Squat or Hatfield Squat or Bulgarian Split Squats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1 Reps @ 8 RPE (90-93%)
• 5 Reps @ 9 RPE (84%) x 1 set
• -8% from 5 reps @ RPE 9 x 5 reps until @ 9 again (cap at 2 sets)</v>
      </c>
      <c r="F27" s="353"/>
      <c r="G27" s="353"/>
      <c r="H27" s="354"/>
      <c r="J27" s="351" t="s">
        <v>2326</v>
      </c>
      <c r="K27" s="352" t="str">
        <f>OFFSET('PROGRAMMING SKELETON'!E3,F2-1,0)</f>
        <v>• 8 Reps @ 7 RPE (71%)
• 8 Reps @ 8 RPE (74%)
• 8 Reps @ 9 RPE (76%) x 1 Set
• -5% from 8 reps @ RPE 9 x 8 reps until @ RPE 9 again (cap at 2 sets of 8)</v>
      </c>
      <c r="L27" s="353"/>
      <c r="M27" s="353"/>
      <c r="N27" s="354"/>
      <c r="P27" s="351" t="s">
        <v>2326</v>
      </c>
      <c r="Q27" s="352" t="str">
        <f>OFFSET('PROGRAMMING SKELETON'!F3,F2-1,0)</f>
        <v>• 10 reps @ RPE 7 (63%)
• 10 reps @ RPE 7 (65%)
•10 reps @ RPE 8 (68%)
•Repeat 10 reps @ RPE 8 x 1 set</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2 Count paused squat or 2 Count paused SSB Squat or 2 Count paused Front Squat</v>
      </c>
      <c r="K50" s="62"/>
      <c r="L50" s="62"/>
      <c r="M50" s="62"/>
      <c r="N50" s="63"/>
      <c r="P50" s="350" t="str">
        <f>OFFSET('PROGRAMMING SKELETON'!J173,F2-1,0)</f>
        <v>Press, no belt- strict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 1 Reps @ 8 RPE (90-93%)
• 4 Reps @ 9 RPE (86%) x 1 set
• -5% from 4 reps @ RPE 9 x 4 reps until @ RPE 9 again (cap at 2 sets of 4)</v>
      </c>
      <c r="F51" s="353"/>
      <c r="G51" s="353"/>
      <c r="H51" s="354"/>
      <c r="J51" s="351" t="s">
        <v>2326</v>
      </c>
      <c r="K51" s="352" t="str">
        <f>OFFSET('PROGRAMMING SKELETON'!H3,F2-1,0)</f>
        <v>• 8 Reps @ 7 RPE (71%)
• 8 Reps @ 8 RPE (74%)
• 8 Reps @ 9 RPE (76%) x 1 Set
• -5% from 8 reps @ RPE 9 x 8 reps until @ RPE 9 again (cap at 1 set of 8)</v>
      </c>
      <c r="L51" s="353"/>
      <c r="M51" s="353"/>
      <c r="N51" s="354"/>
      <c r="P51" s="351" t="s">
        <v>2326</v>
      </c>
      <c r="Q51" s="352" t="str">
        <f>OFFSET('PROGRAMMING SKELETON'!I3,F2-1,0)</f>
        <v>70%e1RM x AMRAP x 1 set. 63% e1RM x 12 x 3 sets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2-3 Minute Rest</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2 count paused bench press</v>
      </c>
      <c r="K74" s="62"/>
      <c r="L74" s="62"/>
      <c r="M74" s="62"/>
      <c r="N74" s="63"/>
      <c r="P74" s="350" t="str">
        <f>OFFSET('PROGRAMMING SKELETON'!J228,F2-1,0)</f>
        <v>Lever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1 Reps @ 8 RPE (90-93%)
• 5 Reps @ 9 RPE (84%) x 1 set
• -8% from 5 reps @ RPE 9 x 5 reps until @ 9 again (cap at 2 sets)</v>
      </c>
      <c r="F75" s="353"/>
      <c r="G75" s="353"/>
      <c r="H75" s="354"/>
      <c r="J75" s="351" t="s">
        <v>2326</v>
      </c>
      <c r="K75" s="421" t="str">
        <f>OFFSET('PROGRAMMING SKELETON'!E57,F2-1,0)</f>
        <v>• 6 Reps @ RPE 7 (76%)
• 6 Reps @ RPE 8 (79%)
• 6 Reps @ 9 RPE (81%) x 1 set
• -5% from 6 reps @ RPE 9 x 6 reps until @ 9 again (cap at 2 sets)</v>
      </c>
      <c r="L75" s="353"/>
      <c r="M75" s="353"/>
      <c r="N75" s="354"/>
      <c r="P75" s="351" t="s">
        <v>2326</v>
      </c>
      <c r="Q75" s="421" t="str">
        <f>OFFSET('PROGRAMMING SKELETON'!F57,F2-1,0)</f>
        <v>• 10 Reps @ RPE 7
• 10 reps @ RPE 8
• Repeat 10 reps @ RPE 8 x 1 set</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Stiff Legged Deadlift</v>
      </c>
      <c r="K98" s="62"/>
      <c r="L98" s="62"/>
      <c r="M98" s="62"/>
      <c r="N98" s="63"/>
      <c r="P98" s="350" t="str">
        <f>OFFSET('PROGRAMMING SKELETON'!J282,F2-1,0)</f>
        <v>DB Incline Bench Press or Close Grip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 1 Reps @ 8 RPE (90-93%)
• 4 Reps @ 9 RPE (86%) x 1 set
• -5% from 4 reps @ RPE 9 x 4 reps until @ RPE 9 again (cap at 2 sets of 4)</v>
      </c>
      <c r="F99" s="353"/>
      <c r="G99" s="353"/>
      <c r="H99" s="354"/>
      <c r="J99" s="351" t="s">
        <v>2326</v>
      </c>
      <c r="K99" s="421" t="str">
        <f>OFFSET('PROGRAMMING SKELETON'!H57,F2-1,0)</f>
        <v>• 6 Reps @ RPE 6 (73%)
•6 Reps @ RPE 7 (76%)
• 6 Reps @ RPE 8 (79%). Repeat 6 @ 8 x 2 sets of 6</v>
      </c>
      <c r="L99" s="353"/>
      <c r="M99" s="353"/>
      <c r="N99" s="354"/>
      <c r="P99" s="351" t="s">
        <v>2326</v>
      </c>
      <c r="Q99" s="421" t="str">
        <f>OFFSET('PROGRAMMING SKELETON'!I57,F2-1,0)</f>
        <v>70%e1RM x AMRAP x 1 set. 63% e1RM x 12 x 3 sets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2-3 Minute Rest</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22 minutes HIIT (20s sprint @ 10, 100s rest) 1x/wk</v>
      </c>
      <c r="E120" s="62"/>
      <c r="F120" s="62"/>
      <c r="G120" s="62"/>
      <c r="H120" s="63"/>
      <c r="J120" s="350" t="str">
        <f>OFFSET('PROGRAMMING SKELETON'!K3,F2-1,0)</f>
        <v>9 minutes upper back work AMRAP 2x/wk</v>
      </c>
      <c r="K120" s="62"/>
      <c r="L120" s="62"/>
      <c r="M120" s="62"/>
      <c r="N120" s="63"/>
      <c r="P120" s="350" t="str">
        <f>OFFSET('PROGRAMMING SKELETON'!L3,F2-1,0)</f>
        <v>9 min ab work AMRAP 2x/wk</v>
      </c>
      <c r="Q120" s="62"/>
      <c r="R120" s="62"/>
      <c r="S120" s="62"/>
      <c r="T120" s="63"/>
    </row>
    <row r="121" ht="49.5" customHeight="1">
      <c r="B121" s="237"/>
      <c r="D121" s="351" t="s">
        <v>2332</v>
      </c>
      <c r="E121" s="421" t="str">
        <f>OFFSET('PROGRAMMING SKELETON'!J3,F2-1,0)</f>
        <v>30 min steady state @ RPE 6 1x/wk
22 minutes HIIT (20s sprint @ 10, 100s rest) 1x/wk</v>
      </c>
      <c r="F121" s="353"/>
      <c r="G121" s="353"/>
      <c r="H121" s="354"/>
      <c r="J121" s="351" t="s">
        <v>2332</v>
      </c>
      <c r="K121" s="421" t="str">
        <f>OFFSET('PROGRAMMING SKELETON'!K3,F2-1,0)</f>
        <v>9 minutes upper back work AMRAP 2x/wk</v>
      </c>
      <c r="L121" s="353"/>
      <c r="M121" s="353"/>
      <c r="N121" s="354"/>
      <c r="P121" s="351" t="s">
        <v>2332</v>
      </c>
      <c r="Q121" s="421" t="str">
        <f>OFFSET('PROGRAMMING SKELETON'!L3,F2-1,0)</f>
        <v>9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2 sets of 12-15 reps @ RPE 8-9, triceps press downs or similar SUPERSETTED WITH
2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2 sets of 12-15 reps @ RPE 8-9, triceps press downs or similar SUPERSETTED WITH
2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8</v>
      </c>
      <c r="F2" s="207">
        <v>8.0</v>
      </c>
      <c r="G2" s="312" t="s">
        <v>2316</v>
      </c>
      <c r="H2" s="313"/>
      <c r="I2" s="313"/>
      <c r="J2" s="310" t="s">
        <v>3</v>
      </c>
      <c r="K2" s="314" t="str">
        <f>OFFSET('PROGRAMMING SKELETON'!A3,F2-1,0)</f>
        <v>6/2/2019</v>
      </c>
      <c r="L2" s="313"/>
      <c r="M2" s="313"/>
      <c r="N2" s="313"/>
      <c r="O2" s="313"/>
      <c r="P2" s="313"/>
      <c r="Q2" s="313"/>
      <c r="R2" s="313"/>
      <c r="S2" s="313"/>
      <c r="T2" s="313"/>
      <c r="U2" s="315"/>
    </row>
    <row r="3" ht="60.0" customHeight="1">
      <c r="A3" s="1"/>
      <c r="B3" s="310" t="s">
        <v>444</v>
      </c>
      <c r="D3" s="316" t="str">
        <f>OFFSET('PROGRAMMING SKELETON'!C3,F2-1,0)</f>
        <v>GPP Developmental</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8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Incline Bench (Touch and Go) or Wide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Leg Press or Belt Squat or Hatfield Squat or Bulgarian Split Squats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2 Count paused squat or 2 Count paused SSB Squat or 2 Count paused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Press, no belt- strict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2 count paused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Lever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Stiff Legged Deadlift</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Incline Bench Press or Close Grip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5'!F19+'WEEK 4'!F19+'WEEK 7'!F19+'WEEK 6'!F19)/4)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Incline Bench (Touch and Go) or Wide Grip Bench</v>
      </c>
      <c r="K26" s="62"/>
      <c r="L26" s="62"/>
      <c r="M26" s="62"/>
      <c r="N26" s="63"/>
      <c r="O26" s="117"/>
      <c r="P26" s="350" t="str">
        <f>OFFSET('PROGRAMMING SKELETON'!J118,F2-1,0)</f>
        <v>Leg Press or Belt Squat or Hatfield Squat or Bulgarian Split Squats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1 Reps @ 8 RPE (90-93%)
• 5 Reps @ 9 RPE (84%) x 1 set
• -8% from 5 reps @ RPE 9 x 5 reps until @ 9 again (cap at 2 sets)</v>
      </c>
      <c r="F27" s="353"/>
      <c r="G27" s="353"/>
      <c r="H27" s="354"/>
      <c r="J27" s="351" t="s">
        <v>2326</v>
      </c>
      <c r="K27" s="352" t="str">
        <f>OFFSET('PROGRAMMING SKELETON'!E3,F2-1,0)</f>
        <v>• 8 Reps @ 7 RPE (71%)
• 8 Reps @ 8 RPE (74%)
• 8 Reps @ 9 RPE (76%) x 1 Set
• -5% from 8 reps @ RPE 9 x 8 reps until @ RPE 9 again (cap at 2 sets of 8)</v>
      </c>
      <c r="L27" s="353"/>
      <c r="M27" s="353"/>
      <c r="N27" s="354"/>
      <c r="P27" s="351" t="s">
        <v>2326</v>
      </c>
      <c r="Q27" s="352" t="str">
        <f>OFFSET('PROGRAMMING SKELETON'!F3,F2-1,0)</f>
        <v>• 10 reps @ RPE 7 (63%)
• 10 reps @ RPE 7 (65%)
•10 reps @ RPE 8 (68%)
•Repeat 10 reps @ RPE 8 x 1 set</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2 Count paused squat or 2 Count paused SSB Squat or 2 Count paused Front Squat</v>
      </c>
      <c r="K50" s="62"/>
      <c r="L50" s="62"/>
      <c r="M50" s="62"/>
      <c r="N50" s="63"/>
      <c r="P50" s="350" t="str">
        <f>OFFSET('PROGRAMMING SKELETON'!J173,F2-1,0)</f>
        <v>Press, no belt- strict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 1 Reps @ 8 RPE (90-93%)
• 4 Reps @ 9 RPE (86%) x 1 set
• -5% from 4 reps @ RPE 9 x 4 reps until @ RPE 9 again (cap at 3 sets of 4)</v>
      </c>
      <c r="F51" s="353"/>
      <c r="G51" s="353"/>
      <c r="H51" s="354"/>
      <c r="J51" s="351" t="s">
        <v>2326</v>
      </c>
      <c r="K51" s="352" t="str">
        <f>OFFSET('PROGRAMMING SKELETON'!H3,F2-1,0)</f>
        <v>• 8 Reps @ 7 RPE (71%)
• 8 Reps @ 8 RPE (74%)
• 8 Reps @ 9 RPE (76%) x 1 Set
• -5% from 8 reps @ RPE 9 x 8 reps until @ RPE 9 again (cap at 2 sets of 8)</v>
      </c>
      <c r="L51" s="353"/>
      <c r="M51" s="353"/>
      <c r="N51" s="354"/>
      <c r="P51" s="351" t="s">
        <v>2326</v>
      </c>
      <c r="Q51" s="352" t="str">
        <f>OFFSET('PROGRAMMING SKELETON'!I3,F2-1,0)</f>
        <v>70%e1RM x AMRAP x 1 set. 63% e1RM x 12 x 3 sets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2-3 Minute Rest</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2 count paused bench press</v>
      </c>
      <c r="K74" s="62"/>
      <c r="L74" s="62"/>
      <c r="M74" s="62"/>
      <c r="N74" s="63"/>
      <c r="P74" s="350" t="str">
        <f>OFFSET('PROGRAMMING SKELETON'!J228,F2-1,0)</f>
        <v>Lever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1 Reps @ 8 RPE (90-93%)
• 5 Reps @ 9 RPE (84%) x 1 set
• -8% from 5 reps @ RPE 9 x 5 reps until @ 9 again (cap at 2 sets)</v>
      </c>
      <c r="F75" s="353"/>
      <c r="G75" s="353"/>
      <c r="H75" s="354"/>
      <c r="J75" s="351" t="s">
        <v>2326</v>
      </c>
      <c r="K75" s="421" t="str">
        <f>OFFSET('PROGRAMMING SKELETON'!E57,F2-1,0)</f>
        <v>• 6 Reps @ RPE 7 (76%)
• 6 Reps @ RPE 8 (79%)
• 6 Reps @ 9 RPE (81%) x 1 set
• -5% from 6 reps @ RPE 9 x 6 reps until @ 9 again (cap at 2 sets)</v>
      </c>
      <c r="L75" s="353"/>
      <c r="M75" s="353"/>
      <c r="N75" s="354"/>
      <c r="P75" s="351" t="s">
        <v>2326</v>
      </c>
      <c r="Q75" s="421" t="str">
        <f>OFFSET('PROGRAMMING SKELETON'!F57,F2-1,0)</f>
        <v>• 10 Reps @ RPE 7
• 10 reps @ RPE 8
• Repeat 10 reps @ RPE 8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Stiff Legged Deadlift</v>
      </c>
      <c r="K98" s="62"/>
      <c r="L98" s="62"/>
      <c r="M98" s="62"/>
      <c r="N98" s="63"/>
      <c r="P98" s="350" t="str">
        <f>OFFSET('PROGRAMMING SKELETON'!J282,F2-1,0)</f>
        <v>DB Incline Bench Press or Close Grip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 1 Reps @ 8 RPE (90-93%)
• 4 Reps @ 9 RPE (86%) x 1 set
• -5% from 4 reps @ RPE 9 x 4 reps until @ RPE 9 again (cap at 3 sets of 4)</v>
      </c>
      <c r="F99" s="353"/>
      <c r="G99" s="353"/>
      <c r="H99" s="354"/>
      <c r="J99" s="351" t="s">
        <v>2326</v>
      </c>
      <c r="K99" s="421" t="str">
        <f>OFFSET('PROGRAMMING SKELETON'!H57,F2-1,0)</f>
        <v>• 6 Reps @ RPE 6 (73%)
•6 Reps @ RPE 7 (76%)
• 6 Reps @ RPE 8 (79%). Repeat 6 @ 8 x 2 sets of 6</v>
      </c>
      <c r="L99" s="353"/>
      <c r="M99" s="353"/>
      <c r="N99" s="354"/>
      <c r="P99" s="351" t="s">
        <v>2326</v>
      </c>
      <c r="Q99" s="421" t="str">
        <f>OFFSET('PROGRAMMING SKELETON'!I57,F2-1,0)</f>
        <v>70%e1RM x AMRAP x 1 set. 63% e1RM x 12 x 3 sets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2-3 Minute Rest</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22 minutes HIIT (20s sprint @ 10, 100s rest) 1x/wk</v>
      </c>
      <c r="E120" s="62"/>
      <c r="F120" s="62"/>
      <c r="G120" s="62"/>
      <c r="H120" s="63"/>
      <c r="J120" s="350" t="str">
        <f>OFFSET('PROGRAMMING SKELETON'!K3,F2-1,0)</f>
        <v>9 minutes upper back work AMRAP 2x/wk</v>
      </c>
      <c r="K120" s="62"/>
      <c r="L120" s="62"/>
      <c r="M120" s="62"/>
      <c r="N120" s="63"/>
      <c r="P120" s="350" t="str">
        <f>OFFSET('PROGRAMMING SKELETON'!L3,F2-1,0)</f>
        <v>9 min ab work AMRAP 2x/wk</v>
      </c>
      <c r="Q120" s="62"/>
      <c r="R120" s="62"/>
      <c r="S120" s="62"/>
      <c r="T120" s="63"/>
    </row>
    <row r="121" ht="49.5" customHeight="1">
      <c r="B121" s="237"/>
      <c r="D121" s="351" t="s">
        <v>2332</v>
      </c>
      <c r="E121" s="421" t="str">
        <f>OFFSET('PROGRAMMING SKELETON'!J3,F2-1,0)</f>
        <v>30 min steady state @ RPE 6 1x/wk
22 minutes HIIT (20s sprint @ 10, 100s rest) 1x/wk</v>
      </c>
      <c r="F121" s="353"/>
      <c r="G121" s="353"/>
      <c r="H121" s="354"/>
      <c r="J121" s="351" t="s">
        <v>2332</v>
      </c>
      <c r="K121" s="421" t="str">
        <f>OFFSET('PROGRAMMING SKELETON'!K3,F2-1,0)</f>
        <v>9 minutes upper back work AMRAP 2x/wk</v>
      </c>
      <c r="L121" s="353"/>
      <c r="M121" s="353"/>
      <c r="N121" s="354"/>
      <c r="P121" s="351" t="s">
        <v>2332</v>
      </c>
      <c r="Q121" s="421" t="str">
        <f>OFFSET('PROGRAMMING SKELETON'!L3,F2-1,0)</f>
        <v>9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3 sets of 12-15 reps @ RPE 8-9, triceps press downs or similar SUPERSETTED WITH
3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3 sets of 12-15 reps @ RPE 8-9, triceps press downs or similar SUPERSETTED WITH
3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9</v>
      </c>
      <c r="F2" s="207">
        <v>9.0</v>
      </c>
      <c r="G2" s="312" t="s">
        <v>2316</v>
      </c>
      <c r="H2" s="313"/>
      <c r="I2" s="313"/>
      <c r="J2" s="310" t="s">
        <v>3</v>
      </c>
      <c r="K2" s="314" t="str">
        <f>OFFSET('PROGRAMMING SKELETON'!A3,F2-1,0)</f>
        <v>6/9/2019</v>
      </c>
      <c r="L2" s="313"/>
      <c r="M2" s="313"/>
      <c r="N2" s="313"/>
      <c r="O2" s="313"/>
      <c r="P2" s="313"/>
      <c r="Q2" s="313"/>
      <c r="R2" s="313"/>
      <c r="S2" s="313"/>
      <c r="T2" s="313"/>
      <c r="U2" s="315"/>
    </row>
    <row r="3" ht="60.0" customHeight="1">
      <c r="A3" s="1"/>
      <c r="B3" s="310" t="s">
        <v>444</v>
      </c>
      <c r="D3" s="316" t="str">
        <f>OFFSET('PROGRAMMING SKELETON'!C3,F2-1,0)</f>
        <v>GPP Developmental</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9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Incline Bench (Touch and Go) or Wide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Leg Press or Belt Squat or Hatfield Squat or Bulgarian Split Squats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2 Count paused squat or 2 Count paused SSB Squat or 2 Count paused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Press, no belt- strict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2 count paused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Lever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Stiff Legged Deadlift</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Incline Bench Press or Close Grip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5'!F19+'WEEK 8'!F19+'WEEK 7'!F19+'WEEK 6'!F19)/4)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Incline Bench (Touch and Go) or Wide Grip Bench</v>
      </c>
      <c r="K26" s="62"/>
      <c r="L26" s="62"/>
      <c r="M26" s="62"/>
      <c r="N26" s="63"/>
      <c r="O26" s="117"/>
      <c r="P26" s="350" t="str">
        <f>OFFSET('PROGRAMMING SKELETON'!J118,F2-1,0)</f>
        <v>Leg Press or Belt Squat or Hatfield Squat or Bulgarian Split Squats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1 Reps @ 8 RPE (90-93%)
• 5 Reps @ 9 RPE (84%) x 1 set
• -8% from 5 reps @ RPE 9 x 5 reps until @ 9 again (cap at 3 sets)</v>
      </c>
      <c r="F27" s="353"/>
      <c r="G27" s="353"/>
      <c r="H27" s="354"/>
      <c r="J27" s="351" t="s">
        <v>2326</v>
      </c>
      <c r="K27" s="352" t="str">
        <f>OFFSET('PROGRAMMING SKELETON'!E3,F2-1,0)</f>
        <v>• 8 Reps @ 7 RPE (71%)
• 8 Reps @ 8 RPE (74%)
• 8 Reps @ 9 RPE (76%) x 1 Set
• -8% from 8 reps @ RPE 9 x 8 reps until @ RPE 9 again (cap at 3 sets of 8)</v>
      </c>
      <c r="L27" s="353"/>
      <c r="M27" s="353"/>
      <c r="N27" s="354"/>
      <c r="P27" s="351" t="s">
        <v>2326</v>
      </c>
      <c r="Q27" s="352" t="str">
        <f>OFFSET('PROGRAMMING SKELETON'!F3,F2-1,0)</f>
        <v>• 10 reps @ RPE 7 (63%)
• 10 reps @ RPE 7 (65%)
•10 reps @ RPE 8 (68%)
•Repeat 10 reps @ RPE 8 x 2 sets</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2 Count paused squat or 2 Count paused SSB Squat or 2 Count paused Front Squat</v>
      </c>
      <c r="K50" s="62"/>
      <c r="L50" s="62"/>
      <c r="M50" s="62"/>
      <c r="N50" s="63"/>
      <c r="P50" s="350" t="str">
        <f>OFFSET('PROGRAMMING SKELETON'!J173,F2-1,0)</f>
        <v>Press, no belt- strict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 1 Reps @ 8 RPE (90-93%)
• 4 Reps @ 9 RPE (86%) x 1 set
• -8% from 4 reps @ RPE 9 x 4 reps until @ RPE 9 again (cap at 3 sets of 4)</v>
      </c>
      <c r="F51" s="353"/>
      <c r="G51" s="353"/>
      <c r="H51" s="354"/>
      <c r="J51" s="351" t="s">
        <v>2326</v>
      </c>
      <c r="K51" s="352" t="str">
        <f>OFFSET('PROGRAMMING SKELETON'!H3,F2-1,0)</f>
        <v>• 8 Reps @ 7 RPE (71%)
• 8 Reps @ 8 RPE (74%)
• 8 Reps @ 9 RPE (76%) x 1 Set
• -5% from 8 reps @ RPE 9 x 8 reps until @ RPE 9 again (cap at 2 sets of 8)</v>
      </c>
      <c r="L51" s="353"/>
      <c r="M51" s="353"/>
      <c r="N51" s="354"/>
      <c r="P51" s="351" t="s">
        <v>2326</v>
      </c>
      <c r="Q51" s="352" t="str">
        <f>OFFSET('PROGRAMMING SKELETON'!I3,F2-1,0)</f>
        <v>70%e1RM x AMRAP x 1 set. 63% e1RM x 12 x 3 sets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2-3 Minute Rest</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2 count paused bench press</v>
      </c>
      <c r="K74" s="62"/>
      <c r="L74" s="62"/>
      <c r="M74" s="62"/>
      <c r="N74" s="63"/>
      <c r="P74" s="350" t="str">
        <f>OFFSET('PROGRAMMING SKELETON'!J228,F2-1,0)</f>
        <v>Lever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1 Reps @ 8 RPE (90-93%)
• 5 Reps @ 9 RPE (84%) x 1 set
• -8% from 5 reps @ RPE 9 x 5 reps until @ 9 again (cap at 3 sets)</v>
      </c>
      <c r="F75" s="353"/>
      <c r="G75" s="353"/>
      <c r="H75" s="354"/>
      <c r="J75" s="351" t="s">
        <v>2326</v>
      </c>
      <c r="K75" s="421" t="str">
        <f>OFFSET('PROGRAMMING SKELETON'!E57,F2-1,0)</f>
        <v>• 6 Reps @ RPE 7 (76%)
• 6 Reps @ RPE 8 (79%)
• 6 Reps @ 9 RPE (81%) x 1 set
• -8% from 6 reps @ RPE 9 x 6 reps until @ 9 again (cap at 3 sets)</v>
      </c>
      <c r="L75" s="353"/>
      <c r="M75" s="353"/>
      <c r="N75" s="354"/>
      <c r="P75" s="351" t="s">
        <v>2326</v>
      </c>
      <c r="Q75" s="421" t="str">
        <f>OFFSET('PROGRAMMING SKELETON'!F57,F2-1,0)</f>
        <v>• 10 Reps @ RPE 7
• 10 reps @ RPE 8
• Repeat 10 reps @ RPE 8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Stiff Legged Deadlift</v>
      </c>
      <c r="K98" s="62"/>
      <c r="L98" s="62"/>
      <c r="M98" s="62"/>
      <c r="N98" s="63"/>
      <c r="P98" s="350" t="str">
        <f>OFFSET('PROGRAMMING SKELETON'!J282,F2-1,0)</f>
        <v>DB Incline Bench Press or Close Grip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 1 Reps @ 8 RPE (90-93%)
• 4 Reps @ 9 RPE (86%) x 1 set
• -8% from 4 reps @ RPE 9 x 4 reps until @ RPE 9 again (cap at 3 sets of 4)</v>
      </c>
      <c r="F99" s="353"/>
      <c r="G99" s="353"/>
      <c r="H99" s="354"/>
      <c r="J99" s="351" t="s">
        <v>2326</v>
      </c>
      <c r="K99" s="421" t="str">
        <f>OFFSET('PROGRAMMING SKELETON'!H57,F2-1,0)</f>
        <v>• 6 Reps @ RPE 6 (73%)
•6 Reps @ RPE 7 (76%)
• 6 Reps @ RPE 8 (79%). Repeat 6 @ 8 x 2 sets of 6</v>
      </c>
      <c r="L99" s="353"/>
      <c r="M99" s="353"/>
      <c r="N99" s="354"/>
      <c r="P99" s="351" t="s">
        <v>2326</v>
      </c>
      <c r="Q99" s="421" t="str">
        <f>OFFSET('PROGRAMMING SKELETON'!I57,F2-1,0)</f>
        <v>70%e1RM x AMRAP x 1 set. 63% e1RM x 12 x 3 sets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2-3 Minute Rest</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22 minutes HIIT (20s sprint @ 10, 100s rest) 1x/wk</v>
      </c>
      <c r="E120" s="62"/>
      <c r="F120" s="62"/>
      <c r="G120" s="62"/>
      <c r="H120" s="63"/>
      <c r="J120" s="350" t="str">
        <f>OFFSET('PROGRAMMING SKELETON'!K3,F2-1,0)</f>
        <v>10 minutes upper back work AMRAP 2x/wk</v>
      </c>
      <c r="K120" s="62"/>
      <c r="L120" s="62"/>
      <c r="M120" s="62"/>
      <c r="N120" s="63"/>
      <c r="P120" s="350" t="str">
        <f>OFFSET('PROGRAMMING SKELETON'!L3,F2-1,0)</f>
        <v>10 min ab work AMRAP 2x/wk</v>
      </c>
      <c r="Q120" s="62"/>
      <c r="R120" s="62"/>
      <c r="S120" s="62"/>
      <c r="T120" s="63"/>
    </row>
    <row r="121" ht="49.5" customHeight="1">
      <c r="B121" s="237"/>
      <c r="D121" s="351" t="s">
        <v>2332</v>
      </c>
      <c r="E121" s="421" t="str">
        <f>OFFSET('PROGRAMMING SKELETON'!J3,F2-1,0)</f>
        <v>30 min steady state @ RPE 6 1x/wk
22 minutes HIIT (20s sprint @ 10, 100s rest) 1x/wk</v>
      </c>
      <c r="F121" s="353"/>
      <c r="G121" s="353"/>
      <c r="H121" s="354"/>
      <c r="J121" s="351" t="s">
        <v>2332</v>
      </c>
      <c r="K121" s="421" t="str">
        <f>OFFSET('PROGRAMMING SKELETON'!K3,F2-1,0)</f>
        <v>10 minutes upper back work AMRAP 2x/wk</v>
      </c>
      <c r="L121" s="353"/>
      <c r="M121" s="353"/>
      <c r="N121" s="354"/>
      <c r="P121" s="351" t="s">
        <v>2332</v>
      </c>
      <c r="Q121" s="421" t="str">
        <f>OFFSET('PROGRAMMING SKELETON'!L3,F2-1,0)</f>
        <v>10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3 sets of 12-15 reps @ RPE 8-9, triceps press downs or similar SUPERSETTED WITH
3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3 sets of 12-15 reps @ RPE 8-9, triceps press downs or similar SUPERSETTED WITH
3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10</v>
      </c>
      <c r="F2" s="207">
        <v>10.0</v>
      </c>
      <c r="G2" s="312" t="s">
        <v>2316</v>
      </c>
      <c r="H2" s="313"/>
      <c r="I2" s="313"/>
      <c r="J2" s="310" t="s">
        <v>3</v>
      </c>
      <c r="K2" s="314" t="str">
        <f>OFFSET('PROGRAMMING SKELETON'!A3,F2-1,0)</f>
        <v>6/16/2019</v>
      </c>
      <c r="L2" s="313"/>
      <c r="M2" s="313"/>
      <c r="N2" s="313"/>
      <c r="O2" s="313"/>
      <c r="P2" s="313"/>
      <c r="Q2" s="313"/>
      <c r="R2" s="313"/>
      <c r="S2" s="313"/>
      <c r="T2" s="313"/>
      <c r="U2" s="315"/>
    </row>
    <row r="3" ht="60.0" customHeight="1">
      <c r="A3" s="1"/>
      <c r="B3" s="310" t="s">
        <v>444</v>
      </c>
      <c r="D3" s="316" t="str">
        <f>OFFSET('PROGRAMMING SKELETON'!C3,F2-1,0)</f>
        <v>GPP Developmental</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F2</f>
        <v>WEEK 10 TOTALS</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Squat w/ belt</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Incline Bench (Touch and Go) or Wide Grip Bench</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Leg Press or Belt Squat or Hatfield Squat or Bulgarian Split Squats or Step-Ups (knee level) </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Competition Style Bench Press (1ct pause)</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2 Count paused squat or 2 Count paused SSB Squat or 2 Count paused Front Squat</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Press, no belt- strict</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Deadlift with belt</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2 count paused bench press</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Lever Row</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Press with belt</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Stiff Legged Deadlift</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DB Incline Bench Press or Close Grip Bench</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341" t="str">
        <f>F19/(('WEEK 6'!F19+'WEEK 7'!F19+'WEEK 8'!F19+'WEEK 9'!F19)/4)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Squat w/ belt</v>
      </c>
      <c r="E26" s="62"/>
      <c r="F26" s="62"/>
      <c r="G26" s="62"/>
      <c r="H26" s="63"/>
      <c r="I26" s="117"/>
      <c r="J26" s="350" t="str">
        <f>OFFSET('PROGRAMMING SKELETON'!G118,F2-1,0)</f>
        <v>Incline Bench (Touch and Go) or Wide Grip Bench</v>
      </c>
      <c r="K26" s="62"/>
      <c r="L26" s="62"/>
      <c r="M26" s="62"/>
      <c r="N26" s="63"/>
      <c r="O26" s="117"/>
      <c r="P26" s="350" t="str">
        <f>OFFSET('PROGRAMMING SKELETON'!J118,F2-1,0)</f>
        <v>Leg Press or Belt Squat or Hatfield Squat or Bulgarian Split Squats or Step-Ups (knee level) </v>
      </c>
      <c r="Q26" s="62"/>
      <c r="R26" s="62"/>
      <c r="S26" s="62"/>
      <c r="T26" s="63"/>
      <c r="V26" s="350" t="str">
        <f>OFFSET('PROGRAMMING SKELETON'!M118,F2-1,0)</f>
        <v>GPP or None</v>
      </c>
      <c r="W26" s="62"/>
      <c r="X26" s="62"/>
      <c r="Y26" s="62"/>
      <c r="Z26" s="63"/>
    </row>
    <row r="27" ht="49.5" customHeight="1">
      <c r="B27" s="237"/>
      <c r="D27" s="351" t="s">
        <v>2326</v>
      </c>
      <c r="E27" s="352" t="str">
        <f>OFFSET('PROGRAMMING SKELETON'!D3,F2-1,0)</f>
        <v>• 1 Reps @ 8 RPE (90-93%)
• 5 Reps @ 9 RPE (84%) x 1 set
• -8% from 5 reps @ RPE 9 x 5 reps until @ 9 again (cap at 3 sets)</v>
      </c>
      <c r="F27" s="353"/>
      <c r="G27" s="353"/>
      <c r="H27" s="354"/>
      <c r="J27" s="351" t="s">
        <v>2326</v>
      </c>
      <c r="K27" s="352" t="str">
        <f>OFFSET('PROGRAMMING SKELETON'!E3,F2-1,0)</f>
        <v>• 8 Reps @ 7 RPE (71%)
• 8 Reps @ 8 RPE (74%)
• 8 Reps @ 9 RPE (76%) x 1 Set
• -8% from 8 reps @ RPE 9 x 8 reps until @ RPE 9 again (cap at 3 sets of 8)</v>
      </c>
      <c r="L27" s="353"/>
      <c r="M27" s="353"/>
      <c r="N27" s="354"/>
      <c r="P27" s="351" t="s">
        <v>2326</v>
      </c>
      <c r="Q27" s="352" t="str">
        <f>OFFSET('PROGRAMMING SKELETON'!F3,F2-1,0)</f>
        <v>• 10 reps @ RPE 7 (63%)
• 10 reps @ RPE 7 (65%)
•10 reps @ RPE 8 (68%)
•Repeat 10 reps @ RPE 8 x 2 sets</v>
      </c>
      <c r="R27" s="353"/>
      <c r="S27" s="353"/>
      <c r="T27" s="354"/>
      <c r="V27" s="355" t="str">
        <f>OFFSET('PROGRAMMING SKELETON'!N118,F2-1,0)</f>
        <v>GPP or None</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3-5 minute rest between work sets</v>
      </c>
      <c r="F29" s="59"/>
      <c r="G29" s="59"/>
      <c r="H29" s="60"/>
      <c r="J29" s="362" t="s">
        <v>2327</v>
      </c>
      <c r="K29" s="363" t="str">
        <f>OFFSET('PROGRAMMING SKELETON'!H118,F2-1,0)</f>
        <v>3-5 minute rest between work sets</v>
      </c>
      <c r="L29" s="59"/>
      <c r="M29" s="59"/>
      <c r="N29" s="60"/>
      <c r="P29" s="362" t="s">
        <v>2327</v>
      </c>
      <c r="Q29" s="363" t="str">
        <f>OFFSET('PROGRAMMING SKELETON'!K118,F2-1,0)</f>
        <v>2-3 Minute Rest</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Competition Style Bench Press (1ct pause)</v>
      </c>
      <c r="E50" s="62"/>
      <c r="F50" s="62"/>
      <c r="G50" s="62"/>
      <c r="H50" s="63"/>
      <c r="J50" s="350" t="str">
        <f>OFFSET('PROGRAMMING SKELETON'!G173,F2-1,0)</f>
        <v>2 Count paused squat or 2 Count paused SSB Squat or 2 Count paused Front Squat</v>
      </c>
      <c r="K50" s="62"/>
      <c r="L50" s="62"/>
      <c r="M50" s="62"/>
      <c r="N50" s="63"/>
      <c r="P50" s="350" t="str">
        <f>OFFSET('PROGRAMMING SKELETON'!J173,F2-1,0)</f>
        <v>Press, no belt- strict</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 1 Reps @ 8 RPE (90-93%)
• 4 Reps @ 9 RPE (86%) x 1 set
• -8% from 4 reps @ RPE 9 x 4 reps until @ RPE 9 again (cap at 3 sets of 4)</v>
      </c>
      <c r="F51" s="353"/>
      <c r="G51" s="353"/>
      <c r="H51" s="354"/>
      <c r="J51" s="351" t="s">
        <v>2326</v>
      </c>
      <c r="K51" s="352" t="str">
        <f>OFFSET('PROGRAMMING SKELETON'!H3,F2-1,0)</f>
        <v>• 8 Reps @ 7 RPE (71%)
• 8 Reps @ 8 RPE (74%)
• 8 Reps @ 9 RPE (76%) x 1 Set
• -5% from 8 reps @ RPE 9 x 8 reps until @ RPE 9 again (cap at 2 sets of 8)</v>
      </c>
      <c r="L51" s="353"/>
      <c r="M51" s="353"/>
      <c r="N51" s="354"/>
      <c r="P51" s="351" t="s">
        <v>2326</v>
      </c>
      <c r="Q51" s="352" t="str">
        <f>OFFSET('PROGRAMMING SKELETON'!I3,F2-1,0)</f>
        <v>70%e1RM x AMRAP x 1 set. 63% e1RM x 12 x 3 sets</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3-5 minute rest between work sets</v>
      </c>
      <c r="F53" s="59"/>
      <c r="G53" s="59"/>
      <c r="H53" s="60"/>
      <c r="J53" s="362" t="s">
        <v>2327</v>
      </c>
      <c r="K53" s="363" t="str">
        <f>OFFSET('PROGRAMMING SKELETON'!H173,F2-1,0)</f>
        <v>3-5 minute rest between work sets</v>
      </c>
      <c r="L53" s="59"/>
      <c r="M53" s="59"/>
      <c r="N53" s="60"/>
      <c r="P53" s="362" t="s">
        <v>2327</v>
      </c>
      <c r="Q53" s="363" t="str">
        <f>OFFSET('PROGRAMMING SKELETON'!K173,F2-1,0)</f>
        <v>2-3 Minute Rest</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Deadlift with belt</v>
      </c>
      <c r="E74" s="62"/>
      <c r="F74" s="62"/>
      <c r="G74" s="62"/>
      <c r="H74" s="63"/>
      <c r="J74" s="350" t="str">
        <f>OFFSET('PROGRAMMING SKELETON'!G228,F2-1,0)</f>
        <v>2 count paused bench press</v>
      </c>
      <c r="K74" s="62"/>
      <c r="L74" s="62"/>
      <c r="M74" s="62"/>
      <c r="N74" s="63"/>
      <c r="P74" s="350" t="str">
        <f>OFFSET('PROGRAMMING SKELETON'!J228,F2-1,0)</f>
        <v>Lever Row</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 1 Reps @ 8 RPE (90-93%)
• 5 Reps @ 9 RPE (84%) x 1 set
• -8% from 5 reps @ RPE 9 x 5 reps until @ 9 again (cap at 3 sets)</v>
      </c>
      <c r="F75" s="353"/>
      <c r="G75" s="353"/>
      <c r="H75" s="354"/>
      <c r="J75" s="351" t="s">
        <v>2326</v>
      </c>
      <c r="K75" s="421" t="str">
        <f>OFFSET('PROGRAMMING SKELETON'!E57,F2-1,0)</f>
        <v>• 6 Reps @ RPE 7 (76%)
• 6 Reps @ RPE 8 (79%)
• 6 Reps @ 9 RPE (81%) x 1 set
• -8% from 6 reps @ RPE 9 x 6 reps until @ 9 again (cap at 3 sets)</v>
      </c>
      <c r="L75" s="353"/>
      <c r="M75" s="353"/>
      <c r="N75" s="354"/>
      <c r="P75" s="351" t="s">
        <v>2326</v>
      </c>
      <c r="Q75" s="421" t="str">
        <f>OFFSET('PROGRAMMING SKELETON'!F57,F2-1,0)</f>
        <v>• 10 Reps @ RPE 7
• 10 reps @ RPE 8
• Repeat 10 reps @ RPE 8 x 2 sets</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3-5 minute rest between work sets</v>
      </c>
      <c r="F77" s="59"/>
      <c r="G77" s="59"/>
      <c r="H77" s="60"/>
      <c r="J77" s="362" t="s">
        <v>2327</v>
      </c>
      <c r="K77" s="422" t="str">
        <f>OFFSET('PROGRAMMING SKELETON'!H228,F2-1,0)</f>
        <v>3-5 minute rest between work sets</v>
      </c>
      <c r="L77" s="59"/>
      <c r="M77" s="59"/>
      <c r="N77" s="60"/>
      <c r="P77" s="362" t="s">
        <v>2327</v>
      </c>
      <c r="Q77" s="422" t="str">
        <f>OFFSET('PROGRAMMING SKELETON'!K228,F2-1,0)</f>
        <v>2-3 Minute Rest</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Press with belt</v>
      </c>
      <c r="E98" s="62"/>
      <c r="F98" s="62"/>
      <c r="G98" s="62"/>
      <c r="H98" s="63"/>
      <c r="J98" s="350" t="str">
        <f>OFFSET('PROGRAMMING SKELETON'!G282,F2-1,0)</f>
        <v>Stiff Legged Deadlift</v>
      </c>
      <c r="K98" s="62"/>
      <c r="L98" s="62"/>
      <c r="M98" s="62"/>
      <c r="N98" s="63"/>
      <c r="P98" s="350" t="str">
        <f>OFFSET('PROGRAMMING SKELETON'!J282,F2-1,0)</f>
        <v>DB Incline Bench Press or Close Grip Bench</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 1 Reps @ 8 RPE (90-93%)
• 4 Reps @ 9 RPE (86%) x 1 set
• -8% from 4 reps @ RPE 9 x 4 reps until @ RPE 9 again (cap at 3 sets of 4)</v>
      </c>
      <c r="F99" s="353"/>
      <c r="G99" s="353"/>
      <c r="H99" s="354"/>
      <c r="J99" s="351" t="s">
        <v>2326</v>
      </c>
      <c r="K99" s="421" t="str">
        <f>OFFSET('PROGRAMMING SKELETON'!H57,F2-1,0)</f>
        <v>• 6 Reps @ RPE 6 (73%)
•6 Reps @ RPE 7 (76%)
• 6 Reps @ RPE 8 (79%). Repeat 6 @ 8 x 2 sets of 6</v>
      </c>
      <c r="L99" s="353"/>
      <c r="M99" s="353"/>
      <c r="N99" s="354"/>
      <c r="P99" s="351" t="s">
        <v>2326</v>
      </c>
      <c r="Q99" s="421" t="str">
        <f>OFFSET('PROGRAMMING SKELETON'!I57,F2-1,0)</f>
        <v>70%e1RM x AMRAP x 1 set. 63% e1RM x 12 x 3 sets</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3-5 minute rest between work sets</v>
      </c>
      <c r="F101" s="59"/>
      <c r="G101" s="59"/>
      <c r="H101" s="60"/>
      <c r="J101" s="362" t="s">
        <v>2327</v>
      </c>
      <c r="K101" s="422" t="str">
        <f>OFFSET('PROGRAMMING SKELETON'!H282,F2-1,0)</f>
        <v>3-5 minute rest between work sets</v>
      </c>
      <c r="L101" s="59"/>
      <c r="M101" s="59"/>
      <c r="N101" s="60"/>
      <c r="P101" s="362" t="s">
        <v>2327</v>
      </c>
      <c r="Q101" s="422" t="str">
        <f>OFFSET('PROGRAMMING SKELETON'!K282,F2-1,0)</f>
        <v>2-3 Minute Rest</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423"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30 min steady state @ RPE 6 1x/wk
22 minutes HIIT (20s sprint @ 10, 100s rest) 1x/wk</v>
      </c>
      <c r="E120" s="62"/>
      <c r="F120" s="62"/>
      <c r="G120" s="62"/>
      <c r="H120" s="63"/>
      <c r="J120" s="350" t="str">
        <f>OFFSET('PROGRAMMING SKELETON'!K3,F2-1,0)</f>
        <v>10 minutes upper back work AMRAP 2x/wk</v>
      </c>
      <c r="K120" s="62"/>
      <c r="L120" s="62"/>
      <c r="M120" s="62"/>
      <c r="N120" s="63"/>
      <c r="P120" s="350" t="str">
        <f>OFFSET('PROGRAMMING SKELETON'!L3,F2-1,0)</f>
        <v>10 min ab work AMRAP 2x/wk</v>
      </c>
      <c r="Q120" s="62"/>
      <c r="R120" s="62"/>
      <c r="S120" s="62"/>
      <c r="T120" s="63"/>
    </row>
    <row r="121" ht="49.5" customHeight="1">
      <c r="B121" s="237"/>
      <c r="D121" s="351" t="s">
        <v>2332</v>
      </c>
      <c r="E121" s="421" t="str">
        <f>OFFSET('PROGRAMMING SKELETON'!J3,F2-1,0)</f>
        <v>30 min steady state @ RPE 6 1x/wk
22 minutes HIIT (20s sprint @ 10, 100s rest) 1x/wk</v>
      </c>
      <c r="F121" s="353"/>
      <c r="G121" s="353"/>
      <c r="H121" s="354"/>
      <c r="J121" s="351" t="s">
        <v>2332</v>
      </c>
      <c r="K121" s="421" t="str">
        <f>OFFSET('PROGRAMMING SKELETON'!K3,F2-1,0)</f>
        <v>10 minutes upper back work AMRAP 2x/wk</v>
      </c>
      <c r="L121" s="353"/>
      <c r="M121" s="353"/>
      <c r="N121" s="354"/>
      <c r="P121" s="351" t="s">
        <v>2332</v>
      </c>
      <c r="Q121" s="421" t="str">
        <f>OFFSET('PROGRAMMING SKELETON'!L3,F2-1,0)</f>
        <v>10 min ab work AMRAP 2x/wk</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3 sets of 12-15 reps @ RPE 8-9, triceps press downs or similar SUPERSETTED WITH
3 sets of 12-15 reps @ RPE 8-9, biceps curls or similar 2x/wk</v>
      </c>
      <c r="E124" s="62"/>
      <c r="F124" s="62"/>
      <c r="G124" s="62"/>
      <c r="H124" s="63"/>
      <c r="J124" s="350" t="s">
        <v>2346</v>
      </c>
      <c r="K124" s="62"/>
      <c r="L124" s="62"/>
      <c r="M124" s="62"/>
      <c r="N124" s="63"/>
    </row>
    <row r="125" ht="49.5" customHeight="1">
      <c r="B125" s="237"/>
      <c r="D125" s="351" t="s">
        <v>2332</v>
      </c>
      <c r="E125" s="421" t="str">
        <f>OFFSET('PROGRAMMING SKELETON'!M3,F2-1,0)</f>
        <v>3 sets of 12-15 reps @ RPE 8-9, triceps press downs or similar SUPERSETTED WITH
3 sets of 12-15 reps @ RPE 8-9, biceps curls or similar 2x/wk</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11</v>
      </c>
      <c r="F2" s="207">
        <v>11.0</v>
      </c>
      <c r="G2" s="312" t="s">
        <v>2316</v>
      </c>
      <c r="H2" s="313"/>
      <c r="I2" s="313"/>
      <c r="J2" s="310" t="s">
        <v>3</v>
      </c>
      <c r="K2" s="314" t="str">
        <f>OFFSET('PROGRAMMING SKELETON'!A3,F2-1,0)</f>
        <v>6/23/2019</v>
      </c>
      <c r="L2" s="313"/>
      <c r="M2" s="313"/>
      <c r="N2" s="313"/>
      <c r="O2" s="313"/>
      <c r="P2" s="313"/>
      <c r="Q2" s="313"/>
      <c r="R2" s="313"/>
      <c r="S2" s="313"/>
      <c r="T2" s="313"/>
      <c r="U2" s="315"/>
    </row>
    <row r="3" ht="60.0" customHeight="1">
      <c r="A3" s="1"/>
      <c r="B3" s="310" t="s">
        <v>444</v>
      </c>
      <c r="D3" s="316" t="str">
        <f>OFFSET('PROGRAMMING SKELETON'!C3,F2-1,0)</f>
        <v>Block Type Week 11</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11</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11</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11</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11</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11</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11</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11</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11</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11</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10'!F19+'WEEK 7'!F19+'WEEK 8'!F19+'WEEK 9'!F19)/4)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11</v>
      </c>
      <c r="E26" s="62"/>
      <c r="F26" s="62"/>
      <c r="G26" s="62"/>
      <c r="H26" s="63"/>
      <c r="I26" s="117"/>
      <c r="J26" s="350" t="str">
        <f>OFFSET('PROGRAMMING SKELETON'!G118,F2-1,0)</f>
        <v>Slot 2 Week 11</v>
      </c>
      <c r="K26" s="62"/>
      <c r="L26" s="62"/>
      <c r="M26" s="62"/>
      <c r="N26" s="63"/>
      <c r="O26" s="117"/>
      <c r="P26" s="350" t="str">
        <f>OFFSET('PROGRAMMING SKELETON'!J118,F2-1,0)</f>
        <v>Slot 3 Week 11</v>
      </c>
      <c r="Q26" s="62"/>
      <c r="R26" s="62"/>
      <c r="S26" s="62"/>
      <c r="T26" s="63"/>
      <c r="V26" s="350" t="str">
        <f>OFFSET('PROGRAMMING SKELETON'!M118,F2-1,0)</f>
        <v>Day 1 Supplement Week 11</v>
      </c>
      <c r="W26" s="62"/>
      <c r="X26" s="62"/>
      <c r="Y26" s="62"/>
      <c r="Z26" s="63"/>
    </row>
    <row r="27" ht="49.5" customHeight="1">
      <c r="B27" s="237"/>
      <c r="D27" s="351" t="s">
        <v>2326</v>
      </c>
      <c r="E27" s="352" t="str">
        <f>OFFSET('PROGRAMMING SKELETON'!D3,F2-1,0)</f>
        <v>reps Slot 1 Week 11</v>
      </c>
      <c r="F27" s="353"/>
      <c r="G27" s="353"/>
      <c r="H27" s="354"/>
      <c r="J27" s="351" t="s">
        <v>2326</v>
      </c>
      <c r="K27" s="352" t="str">
        <f>OFFSET('PROGRAMMING SKELETON'!E3,F2-1,0)</f>
        <v>reps Slot 2 Week 11</v>
      </c>
      <c r="L27" s="353"/>
      <c r="M27" s="353"/>
      <c r="N27" s="354"/>
      <c r="P27" s="351" t="s">
        <v>2326</v>
      </c>
      <c r="Q27" s="352" t="str">
        <f>OFFSET('PROGRAMMING SKELETON'!F3,F2-1,0)</f>
        <v>reps Slot 3 Week 11</v>
      </c>
      <c r="R27" s="353"/>
      <c r="S27" s="353"/>
      <c r="T27" s="354"/>
      <c r="V27" s="355" t="str">
        <f>OFFSET('PROGRAMMING SKELETON'!N118,F2-1,0)</f>
        <v>Notes Supplement 1 week 11</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11</v>
      </c>
      <c r="F29" s="59"/>
      <c r="G29" s="59"/>
      <c r="H29" s="60"/>
      <c r="J29" s="362" t="s">
        <v>2327</v>
      </c>
      <c r="K29" s="363" t="str">
        <f>OFFSET('PROGRAMMING SKELETON'!H118,F2-1,0)</f>
        <v>Notes Slot 2 Week 11</v>
      </c>
      <c r="L29" s="59"/>
      <c r="M29" s="59"/>
      <c r="N29" s="60"/>
      <c r="P29" s="362" t="s">
        <v>2327</v>
      </c>
      <c r="Q29" s="363" t="str">
        <f>OFFSET('PROGRAMMING SKELETON'!K118,F2-1,0)</f>
        <v>Notes Slot 3 Week 11</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11</v>
      </c>
      <c r="E50" s="62"/>
      <c r="F50" s="62"/>
      <c r="G50" s="62"/>
      <c r="H50" s="63"/>
      <c r="J50" s="350" t="str">
        <f>OFFSET('PROGRAMMING SKELETON'!G173,F2-1,0)</f>
        <v>Slot 5 Week 11</v>
      </c>
      <c r="K50" s="62"/>
      <c r="L50" s="62"/>
      <c r="M50" s="62"/>
      <c r="N50" s="63"/>
      <c r="P50" s="350" t="str">
        <f>OFFSET('PROGRAMMING SKELETON'!J173,F2-1,0)</f>
        <v>Slot 6 Week 11</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11</v>
      </c>
      <c r="F51" s="353"/>
      <c r="G51" s="353"/>
      <c r="H51" s="354"/>
      <c r="J51" s="351" t="s">
        <v>2326</v>
      </c>
      <c r="K51" s="352" t="str">
        <f>OFFSET('PROGRAMMING SKELETON'!H3,F2-1,0)</f>
        <v>reps Slot 5 Week 11</v>
      </c>
      <c r="L51" s="353"/>
      <c r="M51" s="353"/>
      <c r="N51" s="354"/>
      <c r="P51" s="351" t="s">
        <v>2326</v>
      </c>
      <c r="Q51" s="352" t="str">
        <f>OFFSET('PROGRAMMING SKELETON'!I3,F2-1,0)</f>
        <v>reps Slot 6 Week 11</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11</v>
      </c>
      <c r="F53" s="59"/>
      <c r="G53" s="59"/>
      <c r="H53" s="60"/>
      <c r="J53" s="362" t="s">
        <v>2327</v>
      </c>
      <c r="K53" s="363" t="str">
        <f>OFFSET('PROGRAMMING SKELETON'!H173,F2-1,0)</f>
        <v>Notes Slot 5 Week 11</v>
      </c>
      <c r="L53" s="59"/>
      <c r="M53" s="59"/>
      <c r="N53" s="60"/>
      <c r="P53" s="362" t="s">
        <v>2327</v>
      </c>
      <c r="Q53" s="363" t="str">
        <f>OFFSET('PROGRAMMING SKELETON'!K173,F2-1,0)</f>
        <v>Notes Slot 6 Week 11</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11</v>
      </c>
      <c r="E74" s="62"/>
      <c r="F74" s="62"/>
      <c r="G74" s="62"/>
      <c r="H74" s="63"/>
      <c r="J74" s="350" t="str">
        <f>OFFSET('PROGRAMMING SKELETON'!G228,F2-1,0)</f>
        <v>Slot 8 Week 11</v>
      </c>
      <c r="K74" s="62"/>
      <c r="L74" s="62"/>
      <c r="M74" s="62"/>
      <c r="N74" s="63"/>
      <c r="P74" s="350" t="str">
        <f>OFFSET('PROGRAMMING SKELETON'!J228,F2-1,0)</f>
        <v>Slot 9 Week 11</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11</v>
      </c>
      <c r="F75" s="353"/>
      <c r="G75" s="353"/>
      <c r="H75" s="354"/>
      <c r="J75" s="351" t="s">
        <v>2326</v>
      </c>
      <c r="K75" s="421" t="str">
        <f>OFFSET('PROGRAMMING SKELETON'!E57,F2-1,0)</f>
        <v>reps Slot 8 Week 11</v>
      </c>
      <c r="L75" s="353"/>
      <c r="M75" s="353"/>
      <c r="N75" s="354"/>
      <c r="P75" s="351" t="s">
        <v>2326</v>
      </c>
      <c r="Q75" s="421" t="str">
        <f>OFFSET('PROGRAMMING SKELETON'!F57,F2-1,0)</f>
        <v>reps Slot 9 Week 11</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11</v>
      </c>
      <c r="F77" s="59"/>
      <c r="G77" s="59"/>
      <c r="H77" s="60"/>
      <c r="J77" s="362" t="s">
        <v>2327</v>
      </c>
      <c r="K77" s="422" t="str">
        <f>OFFSET('PROGRAMMING SKELETON'!H228,F2-1,0)</f>
        <v>Notes Slot 8 Week 11</v>
      </c>
      <c r="L77" s="59"/>
      <c r="M77" s="59"/>
      <c r="N77" s="60"/>
      <c r="P77" s="362" t="s">
        <v>2327</v>
      </c>
      <c r="Q77" s="422" t="str">
        <f>OFFSET('PROGRAMMING SKELETON'!K228,F2-1,0)</f>
        <v>Notes Slot 9 Week 11</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11</v>
      </c>
      <c r="F99" s="353"/>
      <c r="G99" s="353"/>
      <c r="H99" s="354"/>
      <c r="J99" s="351" t="s">
        <v>2326</v>
      </c>
      <c r="K99" s="421" t="str">
        <f>OFFSET('PROGRAMMING SKELETON'!H57,F2-1,0)</f>
        <v>reps Slot 11 Week 11</v>
      </c>
      <c r="L99" s="353"/>
      <c r="M99" s="353"/>
      <c r="N99" s="354"/>
      <c r="P99" s="351" t="s">
        <v>2326</v>
      </c>
      <c r="Q99" s="421" t="str">
        <f>OFFSET('PROGRAMMING SKELETON'!I57,F2-1,0)</f>
        <v>reps Slot 12 Week 11</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11</v>
      </c>
      <c r="E120" s="62"/>
      <c r="F120" s="62"/>
      <c r="G120" s="62"/>
      <c r="H120" s="63"/>
      <c r="J120" s="350" t="str">
        <f>OFFSET('PROGRAMMING SKELETON'!K3,F2-1,0)</f>
        <v>upper back week 11</v>
      </c>
      <c r="K120" s="62"/>
      <c r="L120" s="62"/>
      <c r="M120" s="62"/>
      <c r="N120" s="63"/>
      <c r="P120" s="350" t="str">
        <f>OFFSET('PROGRAMMING SKELETON'!L3,F2-1,0)</f>
        <v>ab work week 11</v>
      </c>
      <c r="Q120" s="62"/>
      <c r="R120" s="62"/>
      <c r="S120" s="62"/>
      <c r="T120" s="63"/>
    </row>
    <row r="121" ht="49.5" customHeight="1">
      <c r="B121" s="237"/>
      <c r="D121" s="351" t="s">
        <v>2332</v>
      </c>
      <c r="E121" s="421" t="str">
        <f>OFFSET('PROGRAMMING SKELETON'!J3,F2-1,0)</f>
        <v>cardio week 11</v>
      </c>
      <c r="F121" s="353"/>
      <c r="G121" s="353"/>
      <c r="H121" s="354"/>
      <c r="J121" s="351" t="s">
        <v>2332</v>
      </c>
      <c r="K121" s="421" t="str">
        <f>OFFSET('PROGRAMMING SKELETON'!K3,F2-1,0)</f>
        <v>upper back week 11</v>
      </c>
      <c r="L121" s="353"/>
      <c r="M121" s="353"/>
      <c r="N121" s="354"/>
      <c r="P121" s="351" t="s">
        <v>2332</v>
      </c>
      <c r="Q121" s="421" t="str">
        <f>OFFSET('PROGRAMMING SKELETON'!L3,F2-1,0)</f>
        <v>ab work week 11</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11</v>
      </c>
      <c r="E124" s="62"/>
      <c r="F124" s="62"/>
      <c r="G124" s="62"/>
      <c r="H124" s="63"/>
      <c r="J124" s="350" t="s">
        <v>2346</v>
      </c>
      <c r="K124" s="62"/>
      <c r="L124" s="62"/>
      <c r="M124" s="62"/>
      <c r="N124" s="63"/>
    </row>
    <row r="125" ht="49.5" customHeight="1">
      <c r="B125" s="237"/>
      <c r="D125" s="351" t="s">
        <v>2332</v>
      </c>
      <c r="E125" s="421" t="str">
        <f>OFFSET('PROGRAMMING SKELETON'!M3,F2-1,0)</f>
        <v>arm work week 11</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12</v>
      </c>
      <c r="F2" s="207">
        <v>12.0</v>
      </c>
      <c r="G2" s="312" t="s">
        <v>2316</v>
      </c>
      <c r="H2" s="313"/>
      <c r="I2" s="313"/>
      <c r="J2" s="310" t="s">
        <v>3</v>
      </c>
      <c r="K2" s="314" t="str">
        <f>OFFSET('PROGRAMMING SKELETON'!A3,F2-1,0)</f>
        <v>6/30/2019</v>
      </c>
      <c r="L2" s="313"/>
      <c r="M2" s="313"/>
      <c r="N2" s="313"/>
      <c r="O2" s="313"/>
      <c r="P2" s="313"/>
      <c r="Q2" s="313"/>
      <c r="R2" s="313"/>
      <c r="S2" s="313"/>
      <c r="T2" s="313"/>
      <c r="U2" s="315"/>
    </row>
    <row r="3" ht="60.0" customHeight="1">
      <c r="A3" s="1"/>
      <c r="B3" s="310" t="s">
        <v>444</v>
      </c>
      <c r="D3" s="316" t="str">
        <f>OFFSET('PROGRAMMING SKELETON'!C3,F2-1,0)</f>
        <v>Block Type Week 12</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12</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12</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12</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12</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12</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12</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12</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12</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12</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10'!F19+'WEEK 11'!F19+'WEEK 8'!F19+'WEEK 9'!F19)/4)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12</v>
      </c>
      <c r="E26" s="62"/>
      <c r="F26" s="62"/>
      <c r="G26" s="62"/>
      <c r="H26" s="63"/>
      <c r="I26" s="117"/>
      <c r="J26" s="350" t="str">
        <f>OFFSET('PROGRAMMING SKELETON'!G118,F2-1,0)</f>
        <v>Slot 2 Week 12</v>
      </c>
      <c r="K26" s="62"/>
      <c r="L26" s="62"/>
      <c r="M26" s="62"/>
      <c r="N26" s="63"/>
      <c r="O26" s="117"/>
      <c r="P26" s="350" t="str">
        <f>OFFSET('PROGRAMMING SKELETON'!J118,F2-1,0)</f>
        <v>Slot 3 Week 12</v>
      </c>
      <c r="Q26" s="62"/>
      <c r="R26" s="62"/>
      <c r="S26" s="62"/>
      <c r="T26" s="63"/>
      <c r="V26" s="350" t="str">
        <f>OFFSET('PROGRAMMING SKELETON'!M118,F2-1,0)</f>
        <v>Day 1 Supplement Week 12</v>
      </c>
      <c r="W26" s="62"/>
      <c r="X26" s="62"/>
      <c r="Y26" s="62"/>
      <c r="Z26" s="63"/>
    </row>
    <row r="27" ht="49.5" customHeight="1">
      <c r="B27" s="237"/>
      <c r="D27" s="351" t="s">
        <v>2326</v>
      </c>
      <c r="E27" s="352" t="str">
        <f>OFFSET('PROGRAMMING SKELETON'!D3,F2-1,0)</f>
        <v>reps Slot 1 Week 12</v>
      </c>
      <c r="F27" s="353"/>
      <c r="G27" s="353"/>
      <c r="H27" s="354"/>
      <c r="J27" s="351" t="s">
        <v>2326</v>
      </c>
      <c r="K27" s="352" t="str">
        <f>OFFSET('PROGRAMMING SKELETON'!E3,F2-1,0)</f>
        <v>reps Slot 2 Week 12</v>
      </c>
      <c r="L27" s="353"/>
      <c r="M27" s="353"/>
      <c r="N27" s="354"/>
      <c r="P27" s="351" t="s">
        <v>2326</v>
      </c>
      <c r="Q27" s="352" t="str">
        <f>OFFSET('PROGRAMMING SKELETON'!F3,F2-1,0)</f>
        <v>reps Slot 3 Week 12</v>
      </c>
      <c r="R27" s="353"/>
      <c r="S27" s="353"/>
      <c r="T27" s="354"/>
      <c r="V27" s="355" t="str">
        <f>OFFSET('PROGRAMMING SKELETON'!N118,F2-1,0)</f>
        <v>Notes Supplement 1 week 12</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12</v>
      </c>
      <c r="F29" s="59"/>
      <c r="G29" s="59"/>
      <c r="H29" s="60"/>
      <c r="J29" s="362" t="s">
        <v>2327</v>
      </c>
      <c r="K29" s="363" t="str">
        <f>OFFSET('PROGRAMMING SKELETON'!H118,F2-1,0)</f>
        <v>Notes Slot 2 Week 12</v>
      </c>
      <c r="L29" s="59"/>
      <c r="M29" s="59"/>
      <c r="N29" s="60"/>
      <c r="P29" s="362" t="s">
        <v>2327</v>
      </c>
      <c r="Q29" s="363" t="str">
        <f>OFFSET('PROGRAMMING SKELETON'!K118,F2-1,0)</f>
        <v>Notes Slot 3 Week 12</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12</v>
      </c>
      <c r="E50" s="62"/>
      <c r="F50" s="62"/>
      <c r="G50" s="62"/>
      <c r="H50" s="63"/>
      <c r="J50" s="350" t="str">
        <f>OFFSET('PROGRAMMING SKELETON'!G173,F2-1,0)</f>
        <v>Slot 5 Week 12</v>
      </c>
      <c r="K50" s="62"/>
      <c r="L50" s="62"/>
      <c r="M50" s="62"/>
      <c r="N50" s="63"/>
      <c r="P50" s="350" t="str">
        <f>OFFSET('PROGRAMMING SKELETON'!J173,F2-1,0)</f>
        <v>Slot 6 Week 12</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12</v>
      </c>
      <c r="F51" s="353"/>
      <c r="G51" s="353"/>
      <c r="H51" s="354"/>
      <c r="J51" s="351" t="s">
        <v>2326</v>
      </c>
      <c r="K51" s="352" t="str">
        <f>OFFSET('PROGRAMMING SKELETON'!H3,F2-1,0)</f>
        <v>reps Slot 5 Week 12</v>
      </c>
      <c r="L51" s="353"/>
      <c r="M51" s="353"/>
      <c r="N51" s="354"/>
      <c r="P51" s="351" t="s">
        <v>2326</v>
      </c>
      <c r="Q51" s="352" t="str">
        <f>OFFSET('PROGRAMMING SKELETON'!I3,F2-1,0)</f>
        <v>reps Slot 6 Week 12</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12</v>
      </c>
      <c r="F53" s="59"/>
      <c r="G53" s="59"/>
      <c r="H53" s="60"/>
      <c r="J53" s="362" t="s">
        <v>2327</v>
      </c>
      <c r="K53" s="363" t="str">
        <f>OFFSET('PROGRAMMING SKELETON'!H173,F2-1,0)</f>
        <v>Notes Slot 5 Week 12</v>
      </c>
      <c r="L53" s="59"/>
      <c r="M53" s="59"/>
      <c r="N53" s="60"/>
      <c r="P53" s="362" t="s">
        <v>2327</v>
      </c>
      <c r="Q53" s="363" t="str">
        <f>OFFSET('PROGRAMMING SKELETON'!K173,F2-1,0)</f>
        <v>Notes Slot 6 Week 12</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12</v>
      </c>
      <c r="E74" s="62"/>
      <c r="F74" s="62"/>
      <c r="G74" s="62"/>
      <c r="H74" s="63"/>
      <c r="J74" s="350" t="str">
        <f>OFFSET('PROGRAMMING SKELETON'!G228,F2-1,0)</f>
        <v>Slot 8 Week 12</v>
      </c>
      <c r="K74" s="62"/>
      <c r="L74" s="62"/>
      <c r="M74" s="62"/>
      <c r="N74" s="63"/>
      <c r="P74" s="350" t="str">
        <f>OFFSET('PROGRAMMING SKELETON'!J228,F2-1,0)</f>
        <v>Slot 9 Week 12</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12</v>
      </c>
      <c r="F75" s="353"/>
      <c r="G75" s="353"/>
      <c r="H75" s="354"/>
      <c r="J75" s="351" t="s">
        <v>2326</v>
      </c>
      <c r="K75" s="421" t="str">
        <f>OFFSET('PROGRAMMING SKELETON'!E57,F2-1,0)</f>
        <v>reps Slot 8 Week 12</v>
      </c>
      <c r="L75" s="353"/>
      <c r="M75" s="353"/>
      <c r="N75" s="354"/>
      <c r="P75" s="351" t="s">
        <v>2326</v>
      </c>
      <c r="Q75" s="421" t="str">
        <f>OFFSET('PROGRAMMING SKELETON'!F57,F2-1,0)</f>
        <v>reps Slot 9 Week 12</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12</v>
      </c>
      <c r="F77" s="59"/>
      <c r="G77" s="59"/>
      <c r="H77" s="60"/>
      <c r="J77" s="362" t="s">
        <v>2327</v>
      </c>
      <c r="K77" s="422" t="str">
        <f>OFFSET('PROGRAMMING SKELETON'!H228,F2-1,0)</f>
        <v>Notes Slot 8 Week 12</v>
      </c>
      <c r="L77" s="59"/>
      <c r="M77" s="59"/>
      <c r="N77" s="60"/>
      <c r="P77" s="362" t="s">
        <v>2327</v>
      </c>
      <c r="Q77" s="422" t="str">
        <f>OFFSET('PROGRAMMING SKELETON'!K228,F2-1,0)</f>
        <v>Notes Slot 9 Week 12</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12</v>
      </c>
      <c r="F99" s="353"/>
      <c r="G99" s="353"/>
      <c r="H99" s="354"/>
      <c r="J99" s="351" t="s">
        <v>2326</v>
      </c>
      <c r="K99" s="421" t="str">
        <f>OFFSET('PROGRAMMING SKELETON'!H57,F2-1,0)</f>
        <v>reps Slot 11 Week 12</v>
      </c>
      <c r="L99" s="353"/>
      <c r="M99" s="353"/>
      <c r="N99" s="354"/>
      <c r="P99" s="351" t="s">
        <v>2326</v>
      </c>
      <c r="Q99" s="421" t="str">
        <f>OFFSET('PROGRAMMING SKELETON'!I57,F2-1,0)</f>
        <v>reps Slot 12 Week 12</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12</v>
      </c>
      <c r="E120" s="62"/>
      <c r="F120" s="62"/>
      <c r="G120" s="62"/>
      <c r="H120" s="63"/>
      <c r="J120" s="350" t="str">
        <f>OFFSET('PROGRAMMING SKELETON'!K3,F2-1,0)</f>
        <v>upper back week 12</v>
      </c>
      <c r="K120" s="62"/>
      <c r="L120" s="62"/>
      <c r="M120" s="62"/>
      <c r="N120" s="63"/>
      <c r="P120" s="350" t="str">
        <f>OFFSET('PROGRAMMING SKELETON'!L3,F2-1,0)</f>
        <v>ab work week 12</v>
      </c>
      <c r="Q120" s="62"/>
      <c r="R120" s="62"/>
      <c r="S120" s="62"/>
      <c r="T120" s="63"/>
    </row>
    <row r="121" ht="49.5" customHeight="1">
      <c r="B121" s="237"/>
      <c r="D121" s="351" t="s">
        <v>2332</v>
      </c>
      <c r="E121" s="421" t="str">
        <f>OFFSET('PROGRAMMING SKELETON'!J3,F2-1,0)</f>
        <v>cardio week 12</v>
      </c>
      <c r="F121" s="353"/>
      <c r="G121" s="353"/>
      <c r="H121" s="354"/>
      <c r="J121" s="351" t="s">
        <v>2332</v>
      </c>
      <c r="K121" s="421" t="str">
        <f>OFFSET('PROGRAMMING SKELETON'!K3,F2-1,0)</f>
        <v>upper back week 12</v>
      </c>
      <c r="L121" s="353"/>
      <c r="M121" s="353"/>
      <c r="N121" s="354"/>
      <c r="P121" s="351" t="s">
        <v>2332</v>
      </c>
      <c r="Q121" s="421" t="str">
        <f>OFFSET('PROGRAMMING SKELETON'!L3,F2-1,0)</f>
        <v>ab work week 12</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12</v>
      </c>
      <c r="E124" s="62"/>
      <c r="F124" s="62"/>
      <c r="G124" s="62"/>
      <c r="H124" s="63"/>
      <c r="J124" s="350" t="s">
        <v>2346</v>
      </c>
      <c r="K124" s="62"/>
      <c r="L124" s="62"/>
      <c r="M124" s="62"/>
      <c r="N124" s="63"/>
    </row>
    <row r="125" ht="49.5" customHeight="1">
      <c r="B125" s="237"/>
      <c r="D125" s="351" t="s">
        <v>2332</v>
      </c>
      <c r="E125" s="421" t="str">
        <f>OFFSET('PROGRAMMING SKELETON'!M3,F2-1,0)</f>
        <v>arm work week 12</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13</v>
      </c>
      <c r="F2" s="207">
        <v>13.0</v>
      </c>
      <c r="G2" s="312" t="s">
        <v>2316</v>
      </c>
      <c r="H2" s="313"/>
      <c r="I2" s="313"/>
      <c r="J2" s="310" t="s">
        <v>3</v>
      </c>
      <c r="K2" s="314" t="str">
        <f>OFFSET('PROGRAMMING SKELETON'!A3,F2-1,0)</f>
        <v>7/7/2019</v>
      </c>
      <c r="L2" s="313"/>
      <c r="M2" s="313"/>
      <c r="N2" s="313"/>
      <c r="O2" s="313"/>
      <c r="P2" s="313"/>
      <c r="Q2" s="313"/>
      <c r="R2" s="313"/>
      <c r="S2" s="313"/>
      <c r="T2" s="313"/>
      <c r="U2" s="315"/>
    </row>
    <row r="3" ht="60.0" customHeight="1">
      <c r="A3" s="1"/>
      <c r="B3" s="310" t="s">
        <v>444</v>
      </c>
      <c r="D3" s="316" t="str">
        <f>OFFSET('PROGRAMMING SKELETON'!C3,F2-1,0)</f>
        <v>Block Type Week 13</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13</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13</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13</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13</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13</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13</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13</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13</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13</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10'!F19+'WEEK 11'!F19+'WEEK 12'!F19+'WEEK 9'!F19)/4)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13</v>
      </c>
      <c r="E26" s="62"/>
      <c r="F26" s="62"/>
      <c r="G26" s="62"/>
      <c r="H26" s="63"/>
      <c r="I26" s="117"/>
      <c r="J26" s="350" t="str">
        <f>OFFSET('PROGRAMMING SKELETON'!G118,F2-1,0)</f>
        <v>Slot 2 Week 13</v>
      </c>
      <c r="K26" s="62"/>
      <c r="L26" s="62"/>
      <c r="M26" s="62"/>
      <c r="N26" s="63"/>
      <c r="O26" s="117"/>
      <c r="P26" s="350" t="str">
        <f>OFFSET('PROGRAMMING SKELETON'!J118,F2-1,0)</f>
        <v>Slot 3 Week 13</v>
      </c>
      <c r="Q26" s="62"/>
      <c r="R26" s="62"/>
      <c r="S26" s="62"/>
      <c r="T26" s="63"/>
      <c r="V26" s="350" t="str">
        <f>OFFSET('PROGRAMMING SKELETON'!M118,F2-1,0)</f>
        <v>Day 1 Supplement Week 13</v>
      </c>
      <c r="W26" s="62"/>
      <c r="X26" s="62"/>
      <c r="Y26" s="62"/>
      <c r="Z26" s="63"/>
    </row>
    <row r="27" ht="49.5" customHeight="1">
      <c r="B27" s="237"/>
      <c r="D27" s="351" t="s">
        <v>2326</v>
      </c>
      <c r="E27" s="352" t="str">
        <f>OFFSET('PROGRAMMING SKELETON'!D3,F2-1,0)</f>
        <v>reps Slot 1 Week 13</v>
      </c>
      <c r="F27" s="353"/>
      <c r="G27" s="353"/>
      <c r="H27" s="354"/>
      <c r="J27" s="351" t="s">
        <v>2326</v>
      </c>
      <c r="K27" s="352" t="str">
        <f>OFFSET('PROGRAMMING SKELETON'!E3,F2-1,0)</f>
        <v>reps Slot 2 Week 13</v>
      </c>
      <c r="L27" s="353"/>
      <c r="M27" s="353"/>
      <c r="N27" s="354"/>
      <c r="P27" s="351" t="s">
        <v>2326</v>
      </c>
      <c r="Q27" s="352" t="str">
        <f>OFFSET('PROGRAMMING SKELETON'!F3,F2-1,0)</f>
        <v>reps Slot 3 Week 13</v>
      </c>
      <c r="R27" s="353"/>
      <c r="S27" s="353"/>
      <c r="T27" s="354"/>
      <c r="V27" s="355" t="str">
        <f>OFFSET('PROGRAMMING SKELETON'!N118,F2-1,0)</f>
        <v>Notes Supplement 1 week 13</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13</v>
      </c>
      <c r="F29" s="59"/>
      <c r="G29" s="59"/>
      <c r="H29" s="60"/>
      <c r="J29" s="362" t="s">
        <v>2327</v>
      </c>
      <c r="K29" s="363" t="str">
        <f>OFFSET('PROGRAMMING SKELETON'!H118,F2-1,0)</f>
        <v>Notes Slot 2 Week 13</v>
      </c>
      <c r="L29" s="59"/>
      <c r="M29" s="59"/>
      <c r="N29" s="60"/>
      <c r="P29" s="362" t="s">
        <v>2327</v>
      </c>
      <c r="Q29" s="363" t="str">
        <f>OFFSET('PROGRAMMING SKELETON'!K118,F2-1,0)</f>
        <v>Notes Slot 3 Week 13</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13</v>
      </c>
      <c r="E50" s="62"/>
      <c r="F50" s="62"/>
      <c r="G50" s="62"/>
      <c r="H50" s="63"/>
      <c r="J50" s="350" t="str">
        <f>OFFSET('PROGRAMMING SKELETON'!G173,F2-1,0)</f>
        <v>Slot 5 Week 13</v>
      </c>
      <c r="K50" s="62"/>
      <c r="L50" s="62"/>
      <c r="M50" s="62"/>
      <c r="N50" s="63"/>
      <c r="P50" s="350" t="str">
        <f>OFFSET('PROGRAMMING SKELETON'!J173,F2-1,0)</f>
        <v>Slot 6 Week 13</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13</v>
      </c>
      <c r="F51" s="353"/>
      <c r="G51" s="353"/>
      <c r="H51" s="354"/>
      <c r="J51" s="351" t="s">
        <v>2326</v>
      </c>
      <c r="K51" s="352" t="str">
        <f>OFFSET('PROGRAMMING SKELETON'!H3,F2-1,0)</f>
        <v>reps Slot 5 Week 13</v>
      </c>
      <c r="L51" s="353"/>
      <c r="M51" s="353"/>
      <c r="N51" s="354"/>
      <c r="P51" s="351" t="s">
        <v>2326</v>
      </c>
      <c r="Q51" s="352" t="str">
        <f>OFFSET('PROGRAMMING SKELETON'!I3,F2-1,0)</f>
        <v>reps Slot 6 Week 13</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13</v>
      </c>
      <c r="F53" s="59"/>
      <c r="G53" s="59"/>
      <c r="H53" s="60"/>
      <c r="J53" s="362" t="s">
        <v>2327</v>
      </c>
      <c r="K53" s="363" t="str">
        <f>OFFSET('PROGRAMMING SKELETON'!H173,F2-1,0)</f>
        <v>Notes Slot 5 Week 13</v>
      </c>
      <c r="L53" s="59"/>
      <c r="M53" s="59"/>
      <c r="N53" s="60"/>
      <c r="P53" s="362" t="s">
        <v>2327</v>
      </c>
      <c r="Q53" s="363" t="str">
        <f>OFFSET('PROGRAMMING SKELETON'!K173,F2-1,0)</f>
        <v>Notes Slot 6 Week 13</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13</v>
      </c>
      <c r="E74" s="62"/>
      <c r="F74" s="62"/>
      <c r="G74" s="62"/>
      <c r="H74" s="63"/>
      <c r="J74" s="350" t="str">
        <f>OFFSET('PROGRAMMING SKELETON'!G228,F2-1,0)</f>
        <v>Slot 8 Week 13</v>
      </c>
      <c r="K74" s="62"/>
      <c r="L74" s="62"/>
      <c r="M74" s="62"/>
      <c r="N74" s="63"/>
      <c r="P74" s="350" t="str">
        <f>OFFSET('PROGRAMMING SKELETON'!J228,F2-1,0)</f>
        <v>Slot 9 Week 13</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13</v>
      </c>
      <c r="F75" s="353"/>
      <c r="G75" s="353"/>
      <c r="H75" s="354"/>
      <c r="J75" s="351" t="s">
        <v>2326</v>
      </c>
      <c r="K75" s="421" t="str">
        <f>OFFSET('PROGRAMMING SKELETON'!E57,F2-1,0)</f>
        <v>reps Slot 8 Week 13</v>
      </c>
      <c r="L75" s="353"/>
      <c r="M75" s="353"/>
      <c r="N75" s="354"/>
      <c r="P75" s="351" t="s">
        <v>2326</v>
      </c>
      <c r="Q75" s="421" t="str">
        <f>OFFSET('PROGRAMMING SKELETON'!F57,F2-1,0)</f>
        <v>reps Slot 9 Week 13</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13</v>
      </c>
      <c r="F77" s="59"/>
      <c r="G77" s="59"/>
      <c r="H77" s="60"/>
      <c r="J77" s="362" t="s">
        <v>2327</v>
      </c>
      <c r="K77" s="422" t="str">
        <f>OFFSET('PROGRAMMING SKELETON'!H228,F2-1,0)</f>
        <v>Notes Slot 8 Week 13</v>
      </c>
      <c r="L77" s="59"/>
      <c r="M77" s="59"/>
      <c r="N77" s="60"/>
      <c r="P77" s="362" t="s">
        <v>2327</v>
      </c>
      <c r="Q77" s="422" t="str">
        <f>OFFSET('PROGRAMMING SKELETON'!K228,F2-1,0)</f>
        <v>Notes Slot 9 Week 13</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13</v>
      </c>
      <c r="F99" s="353"/>
      <c r="G99" s="353"/>
      <c r="H99" s="354"/>
      <c r="J99" s="351" t="s">
        <v>2326</v>
      </c>
      <c r="K99" s="421" t="str">
        <f>OFFSET('PROGRAMMING SKELETON'!H57,F2-1,0)</f>
        <v>reps Slot 11 Week 13</v>
      </c>
      <c r="L99" s="353"/>
      <c r="M99" s="353"/>
      <c r="N99" s="354"/>
      <c r="P99" s="351" t="s">
        <v>2326</v>
      </c>
      <c r="Q99" s="421" t="str">
        <f>OFFSET('PROGRAMMING SKELETON'!I57,F2-1,0)</f>
        <v>reps Slot 12 Week 13</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13</v>
      </c>
      <c r="E120" s="62"/>
      <c r="F120" s="62"/>
      <c r="G120" s="62"/>
      <c r="H120" s="63"/>
      <c r="J120" s="350" t="str">
        <f>OFFSET('PROGRAMMING SKELETON'!K3,F2-1,0)</f>
        <v>upper back week 13</v>
      </c>
      <c r="K120" s="62"/>
      <c r="L120" s="62"/>
      <c r="M120" s="62"/>
      <c r="N120" s="63"/>
      <c r="P120" s="350" t="str">
        <f>OFFSET('PROGRAMMING SKELETON'!L3,F2-1,0)</f>
        <v>ab work week 13</v>
      </c>
      <c r="Q120" s="62"/>
      <c r="R120" s="62"/>
      <c r="S120" s="62"/>
      <c r="T120" s="63"/>
    </row>
    <row r="121" ht="49.5" customHeight="1">
      <c r="B121" s="237"/>
      <c r="D121" s="351" t="s">
        <v>2332</v>
      </c>
      <c r="E121" s="421" t="str">
        <f>OFFSET('PROGRAMMING SKELETON'!J3,F2-1,0)</f>
        <v>cardio week 13</v>
      </c>
      <c r="F121" s="353"/>
      <c r="G121" s="353"/>
      <c r="H121" s="354"/>
      <c r="J121" s="351" t="s">
        <v>2332</v>
      </c>
      <c r="K121" s="421" t="str">
        <f>OFFSET('PROGRAMMING SKELETON'!K3,F2-1,0)</f>
        <v>upper back week 13</v>
      </c>
      <c r="L121" s="353"/>
      <c r="M121" s="353"/>
      <c r="N121" s="354"/>
      <c r="P121" s="351" t="s">
        <v>2332</v>
      </c>
      <c r="Q121" s="421" t="str">
        <f>OFFSET('PROGRAMMING SKELETON'!L3,F2-1,0)</f>
        <v>ab work week 13</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13</v>
      </c>
      <c r="E124" s="62"/>
      <c r="F124" s="62"/>
      <c r="G124" s="62"/>
      <c r="H124" s="63"/>
      <c r="J124" s="350" t="s">
        <v>2346</v>
      </c>
      <c r="K124" s="62"/>
      <c r="L124" s="62"/>
      <c r="M124" s="62"/>
      <c r="N124" s="63"/>
    </row>
    <row r="125" ht="49.5" customHeight="1">
      <c r="B125" s="237"/>
      <c r="D125" s="351" t="s">
        <v>2332</v>
      </c>
      <c r="E125" s="421" t="str">
        <f>OFFSET('PROGRAMMING SKELETON'!M3,F2-1,0)</f>
        <v>arm work week 13</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14</v>
      </c>
      <c r="F2" s="207">
        <v>14.0</v>
      </c>
      <c r="G2" s="312" t="s">
        <v>2316</v>
      </c>
      <c r="H2" s="313"/>
      <c r="I2" s="313"/>
      <c r="J2" s="310" t="s">
        <v>3</v>
      </c>
      <c r="K2" s="314" t="str">
        <f>OFFSET('PROGRAMMING SKELETON'!A3,F2-1,0)</f>
        <v>7/14/2019</v>
      </c>
      <c r="L2" s="313"/>
      <c r="M2" s="313"/>
      <c r="N2" s="313"/>
      <c r="O2" s="313"/>
      <c r="P2" s="313"/>
      <c r="Q2" s="313"/>
      <c r="R2" s="313"/>
      <c r="S2" s="313"/>
      <c r="T2" s="313"/>
      <c r="U2" s="315"/>
    </row>
    <row r="3" ht="60.0" customHeight="1">
      <c r="A3" s="1"/>
      <c r="B3" s="310" t="s">
        <v>444</v>
      </c>
      <c r="D3" s="316" t="str">
        <f>OFFSET('PROGRAMMING SKELETON'!C3,F2-1,0)</f>
        <v>Block Type Week 14</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14</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14</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14</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14</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14</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14</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14</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14</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14</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10'!F19+'WEEK 11'!F19+'WEEK 12'!F19+'WEEK 13'!F19)/4)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14</v>
      </c>
      <c r="E26" s="62"/>
      <c r="F26" s="62"/>
      <c r="G26" s="62"/>
      <c r="H26" s="63"/>
      <c r="I26" s="117"/>
      <c r="J26" s="350" t="str">
        <f>OFFSET('PROGRAMMING SKELETON'!G118,F2-1,0)</f>
        <v>Slot 2 Week 14</v>
      </c>
      <c r="K26" s="62"/>
      <c r="L26" s="62"/>
      <c r="M26" s="62"/>
      <c r="N26" s="63"/>
      <c r="O26" s="117"/>
      <c r="P26" s="350" t="str">
        <f>OFFSET('PROGRAMMING SKELETON'!J118,F2-1,0)</f>
        <v>Slot 3 Week 14</v>
      </c>
      <c r="Q26" s="62"/>
      <c r="R26" s="62"/>
      <c r="S26" s="62"/>
      <c r="T26" s="63"/>
      <c r="V26" s="350" t="str">
        <f>OFFSET('PROGRAMMING SKELETON'!M118,F2-1,0)</f>
        <v>Day 1 Supplement Week 14</v>
      </c>
      <c r="W26" s="62"/>
      <c r="X26" s="62"/>
      <c r="Y26" s="62"/>
      <c r="Z26" s="63"/>
    </row>
    <row r="27" ht="49.5" customHeight="1">
      <c r="B27" s="237"/>
      <c r="D27" s="351" t="s">
        <v>2326</v>
      </c>
      <c r="E27" s="352" t="str">
        <f>OFFSET('PROGRAMMING SKELETON'!D3,F2-1,0)</f>
        <v>reps Slot 1 Week 14</v>
      </c>
      <c r="F27" s="353"/>
      <c r="G27" s="353"/>
      <c r="H27" s="354"/>
      <c r="J27" s="351" t="s">
        <v>2326</v>
      </c>
      <c r="K27" s="352" t="str">
        <f>OFFSET('PROGRAMMING SKELETON'!E3,F2-1,0)</f>
        <v>reps Slot 2 Week 14</v>
      </c>
      <c r="L27" s="353"/>
      <c r="M27" s="353"/>
      <c r="N27" s="354"/>
      <c r="P27" s="351" t="s">
        <v>2326</v>
      </c>
      <c r="Q27" s="352" t="str">
        <f>OFFSET('PROGRAMMING SKELETON'!F3,F2-1,0)</f>
        <v>reps Slot 3 Week 14</v>
      </c>
      <c r="R27" s="353"/>
      <c r="S27" s="353"/>
      <c r="T27" s="354"/>
      <c r="V27" s="355" t="str">
        <f>OFFSET('PROGRAMMING SKELETON'!N118,F2-1,0)</f>
        <v>Notes Supplement 1 week 14</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14</v>
      </c>
      <c r="F29" s="59"/>
      <c r="G29" s="59"/>
      <c r="H29" s="60"/>
      <c r="J29" s="362" t="s">
        <v>2327</v>
      </c>
      <c r="K29" s="363" t="str">
        <f>OFFSET('PROGRAMMING SKELETON'!H118,F2-1,0)</f>
        <v>Notes Slot 2 Week 14</v>
      </c>
      <c r="L29" s="59"/>
      <c r="M29" s="59"/>
      <c r="N29" s="60"/>
      <c r="P29" s="362" t="s">
        <v>2327</v>
      </c>
      <c r="Q29" s="363" t="str">
        <f>OFFSET('PROGRAMMING SKELETON'!K118,F2-1,0)</f>
        <v>Notes Slot 3 Week 14</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14</v>
      </c>
      <c r="E50" s="62"/>
      <c r="F50" s="62"/>
      <c r="G50" s="62"/>
      <c r="H50" s="63"/>
      <c r="J50" s="350" t="str">
        <f>OFFSET('PROGRAMMING SKELETON'!G173,F2-1,0)</f>
        <v>Slot 5 Week 14</v>
      </c>
      <c r="K50" s="62"/>
      <c r="L50" s="62"/>
      <c r="M50" s="62"/>
      <c r="N50" s="63"/>
      <c r="P50" s="350" t="str">
        <f>OFFSET('PROGRAMMING SKELETON'!J173,F2-1,0)</f>
        <v>Slot 6 Week 14</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14</v>
      </c>
      <c r="F51" s="353"/>
      <c r="G51" s="353"/>
      <c r="H51" s="354"/>
      <c r="J51" s="351" t="s">
        <v>2326</v>
      </c>
      <c r="K51" s="352" t="str">
        <f>OFFSET('PROGRAMMING SKELETON'!H3,F2-1,0)</f>
        <v>reps Slot 5 Week 14</v>
      </c>
      <c r="L51" s="353"/>
      <c r="M51" s="353"/>
      <c r="N51" s="354"/>
      <c r="P51" s="351" t="s">
        <v>2326</v>
      </c>
      <c r="Q51" s="352" t="str">
        <f>OFFSET('PROGRAMMING SKELETON'!I3,F2-1,0)</f>
        <v>reps Slot 6 Week 14</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14</v>
      </c>
      <c r="F53" s="59"/>
      <c r="G53" s="59"/>
      <c r="H53" s="60"/>
      <c r="J53" s="362" t="s">
        <v>2327</v>
      </c>
      <c r="K53" s="363" t="str">
        <f>OFFSET('PROGRAMMING SKELETON'!H173,F2-1,0)</f>
        <v>Notes Slot 5 Week 14</v>
      </c>
      <c r="L53" s="59"/>
      <c r="M53" s="59"/>
      <c r="N53" s="60"/>
      <c r="P53" s="362" t="s">
        <v>2327</v>
      </c>
      <c r="Q53" s="363" t="str">
        <f>OFFSET('PROGRAMMING SKELETON'!K173,F2-1,0)</f>
        <v>Notes Slot 6 Week 14</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14</v>
      </c>
      <c r="E74" s="62"/>
      <c r="F74" s="62"/>
      <c r="G74" s="62"/>
      <c r="H74" s="63"/>
      <c r="J74" s="350" t="str">
        <f>OFFSET('PROGRAMMING SKELETON'!G228,F2-1,0)</f>
        <v>Slot 8 Week 14</v>
      </c>
      <c r="K74" s="62"/>
      <c r="L74" s="62"/>
      <c r="M74" s="62"/>
      <c r="N74" s="63"/>
      <c r="P74" s="350" t="str">
        <f>OFFSET('PROGRAMMING SKELETON'!J228,F2-1,0)</f>
        <v>Slot 9 Week 14</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14</v>
      </c>
      <c r="F75" s="353"/>
      <c r="G75" s="353"/>
      <c r="H75" s="354"/>
      <c r="J75" s="351" t="s">
        <v>2326</v>
      </c>
      <c r="K75" s="421" t="str">
        <f>OFFSET('PROGRAMMING SKELETON'!E57,F2-1,0)</f>
        <v>reps Slot 8 Week 14</v>
      </c>
      <c r="L75" s="353"/>
      <c r="M75" s="353"/>
      <c r="N75" s="354"/>
      <c r="P75" s="351" t="s">
        <v>2326</v>
      </c>
      <c r="Q75" s="421" t="str">
        <f>OFFSET('PROGRAMMING SKELETON'!F57,F2-1,0)</f>
        <v>reps Slot 9 Week 14</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14</v>
      </c>
      <c r="F77" s="59"/>
      <c r="G77" s="59"/>
      <c r="H77" s="60"/>
      <c r="J77" s="362" t="s">
        <v>2327</v>
      </c>
      <c r="K77" s="422" t="str">
        <f>OFFSET('PROGRAMMING SKELETON'!H228,F2-1,0)</f>
        <v>Notes Slot 8 Week 14</v>
      </c>
      <c r="L77" s="59"/>
      <c r="M77" s="59"/>
      <c r="N77" s="60"/>
      <c r="P77" s="362" t="s">
        <v>2327</v>
      </c>
      <c r="Q77" s="422" t="str">
        <f>OFFSET('PROGRAMMING SKELETON'!K228,F2-1,0)</f>
        <v>Notes Slot 9 Week 14</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14</v>
      </c>
      <c r="F99" s="353"/>
      <c r="G99" s="353"/>
      <c r="H99" s="354"/>
      <c r="J99" s="351" t="s">
        <v>2326</v>
      </c>
      <c r="K99" s="421" t="str">
        <f>OFFSET('PROGRAMMING SKELETON'!H57,F2-1,0)</f>
        <v>reps Slot 11 Week 14</v>
      </c>
      <c r="L99" s="353"/>
      <c r="M99" s="353"/>
      <c r="N99" s="354"/>
      <c r="P99" s="351" t="s">
        <v>2326</v>
      </c>
      <c r="Q99" s="421" t="str">
        <f>OFFSET('PROGRAMMING SKELETON'!I57,F2-1,0)</f>
        <v>reps Slot 12 Week 14</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14</v>
      </c>
      <c r="E120" s="62"/>
      <c r="F120" s="62"/>
      <c r="G120" s="62"/>
      <c r="H120" s="63"/>
      <c r="J120" s="350" t="str">
        <f>OFFSET('PROGRAMMING SKELETON'!K3,F2-1,0)</f>
        <v>upper back week 14</v>
      </c>
      <c r="K120" s="62"/>
      <c r="L120" s="62"/>
      <c r="M120" s="62"/>
      <c r="N120" s="63"/>
      <c r="P120" s="350" t="str">
        <f>OFFSET('PROGRAMMING SKELETON'!L3,F2-1,0)</f>
        <v>ab work week 14</v>
      </c>
      <c r="Q120" s="62"/>
      <c r="R120" s="62"/>
      <c r="S120" s="62"/>
      <c r="T120" s="63"/>
    </row>
    <row r="121" ht="49.5" customHeight="1">
      <c r="B121" s="237"/>
      <c r="D121" s="351" t="s">
        <v>2332</v>
      </c>
      <c r="E121" s="421" t="str">
        <f>OFFSET('PROGRAMMING SKELETON'!J3,F2-1,0)</f>
        <v>cardio week 14</v>
      </c>
      <c r="F121" s="353"/>
      <c r="G121" s="353"/>
      <c r="H121" s="354"/>
      <c r="J121" s="351" t="s">
        <v>2332</v>
      </c>
      <c r="K121" s="421" t="str">
        <f>OFFSET('PROGRAMMING SKELETON'!K3,F2-1,0)</f>
        <v>upper back week 14</v>
      </c>
      <c r="L121" s="353"/>
      <c r="M121" s="353"/>
      <c r="N121" s="354"/>
      <c r="P121" s="351" t="s">
        <v>2332</v>
      </c>
      <c r="Q121" s="421" t="str">
        <f>OFFSET('PROGRAMMING SKELETON'!L3,F2-1,0)</f>
        <v>ab work week 14</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14</v>
      </c>
      <c r="E124" s="62"/>
      <c r="F124" s="62"/>
      <c r="G124" s="62"/>
      <c r="H124" s="63"/>
      <c r="J124" s="350" t="s">
        <v>2346</v>
      </c>
      <c r="K124" s="62"/>
      <c r="L124" s="62"/>
      <c r="M124" s="62"/>
      <c r="N124" s="63"/>
    </row>
    <row r="125" ht="49.5" customHeight="1">
      <c r="B125" s="237"/>
      <c r="D125" s="351" t="s">
        <v>2332</v>
      </c>
      <c r="E125" s="421" t="str">
        <f>OFFSET('PROGRAMMING SKELETON'!M3,F2-1,0)</f>
        <v>arm work week 14</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15</v>
      </c>
      <c r="F2" s="207">
        <v>15.0</v>
      </c>
      <c r="G2" s="312" t="s">
        <v>2316</v>
      </c>
      <c r="H2" s="313"/>
      <c r="I2" s="313"/>
      <c r="J2" s="310" t="s">
        <v>3</v>
      </c>
      <c r="K2" s="314" t="str">
        <f>OFFSET('PROGRAMMING SKELETON'!A3,F2-1,0)</f>
        <v>7/21/2019</v>
      </c>
      <c r="L2" s="313"/>
      <c r="M2" s="313"/>
      <c r="N2" s="313"/>
      <c r="O2" s="313"/>
      <c r="P2" s="313"/>
      <c r="Q2" s="313"/>
      <c r="R2" s="313"/>
      <c r="S2" s="313"/>
      <c r="T2" s="313"/>
      <c r="U2" s="315"/>
    </row>
    <row r="3" ht="60.0" customHeight="1">
      <c r="A3" s="1"/>
      <c r="B3" s="310" t="s">
        <v>444</v>
      </c>
      <c r="D3" s="316" t="str">
        <f>OFFSET('PROGRAMMING SKELETON'!C3,F2-1,0)</f>
        <v>Block Type Week 15</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15</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15</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15</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15</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15</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15</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15</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15</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15</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14'!F19+'WEEK 11'!F19+'WEEK 12'!F19+'WEEK 13'!F19)/4)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15</v>
      </c>
      <c r="E26" s="62"/>
      <c r="F26" s="62"/>
      <c r="G26" s="62"/>
      <c r="H26" s="63"/>
      <c r="I26" s="117"/>
      <c r="J26" s="350" t="str">
        <f>OFFSET('PROGRAMMING SKELETON'!G118,F2-1,0)</f>
        <v>Slot 2 Week 15</v>
      </c>
      <c r="K26" s="62"/>
      <c r="L26" s="62"/>
      <c r="M26" s="62"/>
      <c r="N26" s="63"/>
      <c r="O26" s="117"/>
      <c r="P26" s="350" t="str">
        <f>OFFSET('PROGRAMMING SKELETON'!J118,F2-1,0)</f>
        <v>Slot 3 Week 15</v>
      </c>
      <c r="Q26" s="62"/>
      <c r="R26" s="62"/>
      <c r="S26" s="62"/>
      <c r="T26" s="63"/>
      <c r="V26" s="350" t="str">
        <f>OFFSET('PROGRAMMING SKELETON'!M118,F2-1,0)</f>
        <v>Day 1 Supplement Week 15</v>
      </c>
      <c r="W26" s="62"/>
      <c r="X26" s="62"/>
      <c r="Y26" s="62"/>
      <c r="Z26" s="63"/>
    </row>
    <row r="27" ht="49.5" customHeight="1">
      <c r="B27" s="237"/>
      <c r="D27" s="351" t="s">
        <v>2326</v>
      </c>
      <c r="E27" s="352" t="str">
        <f>OFFSET('PROGRAMMING SKELETON'!D3,F2-1,0)</f>
        <v>reps Slot 1 Week 15</v>
      </c>
      <c r="F27" s="353"/>
      <c r="G27" s="353"/>
      <c r="H27" s="354"/>
      <c r="J27" s="351" t="s">
        <v>2326</v>
      </c>
      <c r="K27" s="352" t="str">
        <f>OFFSET('PROGRAMMING SKELETON'!E3,F2-1,0)</f>
        <v>reps Slot 2 Week 15</v>
      </c>
      <c r="L27" s="353"/>
      <c r="M27" s="353"/>
      <c r="N27" s="354"/>
      <c r="P27" s="351" t="s">
        <v>2326</v>
      </c>
      <c r="Q27" s="352" t="str">
        <f>OFFSET('PROGRAMMING SKELETON'!F3,F2-1,0)</f>
        <v>reps Slot 3 Week 15</v>
      </c>
      <c r="R27" s="353"/>
      <c r="S27" s="353"/>
      <c r="T27" s="354"/>
      <c r="V27" s="355" t="str">
        <f>OFFSET('PROGRAMMING SKELETON'!N118,F2-1,0)</f>
        <v>Notes Supplement 1 week 15</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15</v>
      </c>
      <c r="F29" s="59"/>
      <c r="G29" s="59"/>
      <c r="H29" s="60"/>
      <c r="J29" s="362" t="s">
        <v>2327</v>
      </c>
      <c r="K29" s="363" t="str">
        <f>OFFSET('PROGRAMMING SKELETON'!H118,F2-1,0)</f>
        <v>Notes Slot 2 Week 15</v>
      </c>
      <c r="L29" s="59"/>
      <c r="M29" s="59"/>
      <c r="N29" s="60"/>
      <c r="P29" s="362" t="s">
        <v>2327</v>
      </c>
      <c r="Q29" s="363" t="str">
        <f>OFFSET('PROGRAMMING SKELETON'!K118,F2-1,0)</f>
        <v>Notes Slot 3 Week 15</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15</v>
      </c>
      <c r="E50" s="62"/>
      <c r="F50" s="62"/>
      <c r="G50" s="62"/>
      <c r="H50" s="63"/>
      <c r="J50" s="350" t="str">
        <f>OFFSET('PROGRAMMING SKELETON'!G173,F2-1,0)</f>
        <v>Slot 5 Week 15</v>
      </c>
      <c r="K50" s="62"/>
      <c r="L50" s="62"/>
      <c r="M50" s="62"/>
      <c r="N50" s="63"/>
      <c r="P50" s="350" t="str">
        <f>OFFSET('PROGRAMMING SKELETON'!J173,F2-1,0)</f>
        <v>Slot 6 Week 15</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15</v>
      </c>
      <c r="F51" s="353"/>
      <c r="G51" s="353"/>
      <c r="H51" s="354"/>
      <c r="J51" s="351" t="s">
        <v>2326</v>
      </c>
      <c r="K51" s="352" t="str">
        <f>OFFSET('PROGRAMMING SKELETON'!H3,F2-1,0)</f>
        <v>reps Slot 5 Week 15</v>
      </c>
      <c r="L51" s="353"/>
      <c r="M51" s="353"/>
      <c r="N51" s="354"/>
      <c r="P51" s="351" t="s">
        <v>2326</v>
      </c>
      <c r="Q51" s="352" t="str">
        <f>OFFSET('PROGRAMMING SKELETON'!I3,F2-1,0)</f>
        <v>reps Slot 6 Week 15</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15</v>
      </c>
      <c r="F53" s="59"/>
      <c r="G53" s="59"/>
      <c r="H53" s="60"/>
      <c r="J53" s="362" t="s">
        <v>2327</v>
      </c>
      <c r="K53" s="363" t="str">
        <f>OFFSET('PROGRAMMING SKELETON'!H173,F2-1,0)</f>
        <v>Notes Slot 5 Week 15</v>
      </c>
      <c r="L53" s="59"/>
      <c r="M53" s="59"/>
      <c r="N53" s="60"/>
      <c r="P53" s="362" t="s">
        <v>2327</v>
      </c>
      <c r="Q53" s="363" t="str">
        <f>OFFSET('PROGRAMMING SKELETON'!K173,F2-1,0)</f>
        <v>Notes Slot 6 Week 15</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15</v>
      </c>
      <c r="E74" s="62"/>
      <c r="F74" s="62"/>
      <c r="G74" s="62"/>
      <c r="H74" s="63"/>
      <c r="J74" s="350" t="str">
        <f>OFFSET('PROGRAMMING SKELETON'!G228,F2-1,0)</f>
        <v>Slot 8 Week 15</v>
      </c>
      <c r="K74" s="62"/>
      <c r="L74" s="62"/>
      <c r="M74" s="62"/>
      <c r="N74" s="63"/>
      <c r="P74" s="350" t="str">
        <f>OFFSET('PROGRAMMING SKELETON'!J228,F2-1,0)</f>
        <v>Slot 9 Week 15</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15</v>
      </c>
      <c r="F75" s="353"/>
      <c r="G75" s="353"/>
      <c r="H75" s="354"/>
      <c r="J75" s="351" t="s">
        <v>2326</v>
      </c>
      <c r="K75" s="421" t="str">
        <f>OFFSET('PROGRAMMING SKELETON'!E57,F2-1,0)</f>
        <v>reps Slot 8 Week 15</v>
      </c>
      <c r="L75" s="353"/>
      <c r="M75" s="353"/>
      <c r="N75" s="354"/>
      <c r="P75" s="351" t="s">
        <v>2326</v>
      </c>
      <c r="Q75" s="421" t="str">
        <f>OFFSET('PROGRAMMING SKELETON'!F57,F2-1,0)</f>
        <v>reps Slot 9 Week 15</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15</v>
      </c>
      <c r="F77" s="59"/>
      <c r="G77" s="59"/>
      <c r="H77" s="60"/>
      <c r="J77" s="362" t="s">
        <v>2327</v>
      </c>
      <c r="K77" s="422" t="str">
        <f>OFFSET('PROGRAMMING SKELETON'!H228,F2-1,0)</f>
        <v>Notes Slot 8 Week 15</v>
      </c>
      <c r="L77" s="59"/>
      <c r="M77" s="59"/>
      <c r="N77" s="60"/>
      <c r="P77" s="362" t="s">
        <v>2327</v>
      </c>
      <c r="Q77" s="422" t="str">
        <f>OFFSET('PROGRAMMING SKELETON'!K228,F2-1,0)</f>
        <v>Notes Slot 9 Week 15</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15</v>
      </c>
      <c r="F99" s="353"/>
      <c r="G99" s="353"/>
      <c r="H99" s="354"/>
      <c r="J99" s="351" t="s">
        <v>2326</v>
      </c>
      <c r="K99" s="421" t="str">
        <f>OFFSET('PROGRAMMING SKELETON'!H57,F2-1,0)</f>
        <v>reps Slot 11 Week 15</v>
      </c>
      <c r="L99" s="353"/>
      <c r="M99" s="353"/>
      <c r="N99" s="354"/>
      <c r="P99" s="351" t="s">
        <v>2326</v>
      </c>
      <c r="Q99" s="421" t="str">
        <f>OFFSET('PROGRAMMING SKELETON'!I57,F2-1,0)</f>
        <v>reps Slot 12 Week 15</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15</v>
      </c>
      <c r="E120" s="62"/>
      <c r="F120" s="62"/>
      <c r="G120" s="62"/>
      <c r="H120" s="63"/>
      <c r="J120" s="350" t="str">
        <f>OFFSET('PROGRAMMING SKELETON'!K3,F2-1,0)</f>
        <v>upper back week 15</v>
      </c>
      <c r="K120" s="62"/>
      <c r="L120" s="62"/>
      <c r="M120" s="62"/>
      <c r="N120" s="63"/>
      <c r="P120" s="350" t="str">
        <f>OFFSET('PROGRAMMING SKELETON'!L3,F2-1,0)</f>
        <v>ab work week 15</v>
      </c>
      <c r="Q120" s="62"/>
      <c r="R120" s="62"/>
      <c r="S120" s="62"/>
      <c r="T120" s="63"/>
    </row>
    <row r="121" ht="49.5" customHeight="1">
      <c r="B121" s="237"/>
      <c r="D121" s="351" t="s">
        <v>2332</v>
      </c>
      <c r="E121" s="421" t="str">
        <f>OFFSET('PROGRAMMING SKELETON'!J3,F2-1,0)</f>
        <v>cardio week 15</v>
      </c>
      <c r="F121" s="353"/>
      <c r="G121" s="353"/>
      <c r="H121" s="354"/>
      <c r="J121" s="351" t="s">
        <v>2332</v>
      </c>
      <c r="K121" s="421" t="str">
        <f>OFFSET('PROGRAMMING SKELETON'!K3,F2-1,0)</f>
        <v>upper back week 15</v>
      </c>
      <c r="L121" s="353"/>
      <c r="M121" s="353"/>
      <c r="N121" s="354"/>
      <c r="P121" s="351" t="s">
        <v>2332</v>
      </c>
      <c r="Q121" s="421" t="str">
        <f>OFFSET('PROGRAMMING SKELETON'!L3,F2-1,0)</f>
        <v>ab work week 15</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15</v>
      </c>
      <c r="E124" s="62"/>
      <c r="F124" s="62"/>
      <c r="G124" s="62"/>
      <c r="H124" s="63"/>
      <c r="J124" s="350" t="s">
        <v>2346</v>
      </c>
      <c r="K124" s="62"/>
      <c r="L124" s="62"/>
      <c r="M124" s="62"/>
      <c r="N124" s="63"/>
    </row>
    <row r="125" ht="49.5" customHeight="1">
      <c r="B125" s="237"/>
      <c r="D125" s="351" t="s">
        <v>2332</v>
      </c>
      <c r="E125" s="421" t="str">
        <f>OFFSET('PROGRAMMING SKELETON'!M3,F2-1,0)</f>
        <v>arm work week 15</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22" man="1"/>
    <brk id="70" man="1"/>
    <brk id="46" man="1"/>
  </rowBreak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F20"/>
    <pageSetUpPr/>
  </sheetPr>
  <sheetViews>
    <sheetView showGridLines="0" workbookViewId="0"/>
  </sheetViews>
  <sheetFormatPr customHeight="1" defaultColWidth="12.63" defaultRowHeight="15.0"/>
  <cols>
    <col customWidth="1" min="1" max="1" width="10.88"/>
    <col customWidth="1" min="2" max="2" width="20.88"/>
    <col customWidth="1" min="3" max="3" width="2.88"/>
    <col customWidth="1" min="4" max="4" width="25.38"/>
    <col customWidth="1" min="5" max="8" width="20.88"/>
    <col customWidth="1" min="9" max="9" width="5.88"/>
    <col customWidth="1" min="10" max="10" width="25.88"/>
    <col customWidth="1" min="11" max="11" width="37.0"/>
    <col customWidth="1" min="12" max="14" width="20.88"/>
    <col customWidth="1" min="15" max="15" width="5.88"/>
    <col customWidth="1" min="16" max="16" width="25.88"/>
    <col customWidth="1" min="17" max="20" width="20.88"/>
    <col customWidth="1" min="21" max="21" width="5.88"/>
    <col customWidth="1" min="22" max="26" width="20.88"/>
  </cols>
  <sheetData>
    <row r="1" ht="15.75" customHeight="1"/>
    <row r="2" ht="60.0" customHeight="1">
      <c r="A2" s="1"/>
      <c r="B2" s="310" t="s">
        <v>443</v>
      </c>
      <c r="D2" s="311" t="str">
        <f>'PROGRAMMING SKELETON'!B3+(F2-1)</f>
        <v>16</v>
      </c>
      <c r="F2" s="207">
        <v>16.0</v>
      </c>
      <c r="G2" s="312" t="s">
        <v>2316</v>
      </c>
      <c r="H2" s="313"/>
      <c r="I2" s="313"/>
      <c r="J2" s="310" t="s">
        <v>3</v>
      </c>
      <c r="K2" s="314" t="str">
        <f>OFFSET('PROGRAMMING SKELETON'!A3,F2-1,0)</f>
        <v>7/28/2019</v>
      </c>
      <c r="L2" s="313"/>
      <c r="M2" s="313"/>
      <c r="N2" s="313"/>
      <c r="O2" s="313"/>
      <c r="P2" s="313"/>
      <c r="Q2" s="313"/>
      <c r="R2" s="313"/>
      <c r="S2" s="313"/>
      <c r="T2" s="313"/>
      <c r="U2" s="315"/>
    </row>
    <row r="3" ht="60.0" customHeight="1">
      <c r="A3" s="1"/>
      <c r="B3" s="310" t="s">
        <v>444</v>
      </c>
      <c r="D3" s="316" t="str">
        <f>OFFSET('PROGRAMMING SKELETON'!C3,F2-1,0)</f>
        <v>Block Type Week 16</v>
      </c>
      <c r="F3" s="312"/>
      <c r="H3" s="313"/>
      <c r="I3" s="313"/>
      <c r="J3" s="313"/>
      <c r="K3" s="313"/>
      <c r="L3" s="313"/>
      <c r="M3" s="313"/>
      <c r="N3" s="313"/>
      <c r="O3" s="313"/>
      <c r="P3" s="313"/>
      <c r="Q3" s="313"/>
      <c r="R3" s="313"/>
      <c r="S3" s="313"/>
      <c r="T3" s="313"/>
      <c r="U3" s="315"/>
    </row>
    <row r="4" ht="30.0" customHeight="1">
      <c r="A4" s="1"/>
      <c r="B4" s="1"/>
      <c r="D4" s="1"/>
      <c r="E4" s="1"/>
      <c r="F4" s="1"/>
      <c r="G4" s="315"/>
      <c r="H4" s="315"/>
      <c r="I4" s="315"/>
      <c r="J4" s="315"/>
      <c r="K4" s="315"/>
      <c r="L4" s="313"/>
      <c r="M4" s="313"/>
      <c r="N4" s="313"/>
      <c r="O4" s="313"/>
      <c r="P4" s="313"/>
      <c r="Q4" s="313"/>
      <c r="R4" s="313"/>
      <c r="S4" s="313"/>
      <c r="T4" s="313"/>
      <c r="U4" s="315"/>
    </row>
    <row r="5" ht="60.0" customHeight="1">
      <c r="A5" s="1"/>
      <c r="B5" s="317" t="str">
        <f>H2</f>
        <v/>
      </c>
      <c r="C5" s="1"/>
      <c r="D5" s="318" t="s">
        <v>2317</v>
      </c>
      <c r="E5" s="235"/>
      <c r="F5" s="235"/>
      <c r="G5" s="235"/>
      <c r="H5" s="235"/>
      <c r="I5" s="235"/>
      <c r="J5" s="236"/>
      <c r="K5" s="117"/>
      <c r="L5" s="313"/>
      <c r="M5" s="313"/>
      <c r="N5" s="313"/>
      <c r="O5" s="313"/>
      <c r="P5" s="313"/>
      <c r="Q5" s="313"/>
      <c r="R5" s="313"/>
      <c r="S5" s="313"/>
      <c r="T5" s="313"/>
      <c r="U5" s="315"/>
      <c r="V5" s="315"/>
      <c r="W5" s="315"/>
      <c r="X5" s="315"/>
    </row>
    <row r="6" ht="60.0" customHeight="1">
      <c r="A6" s="1"/>
      <c r="B6" s="237"/>
      <c r="C6" s="1"/>
      <c r="D6" s="320" t="s">
        <v>2318</v>
      </c>
      <c r="E6" s="321"/>
      <c r="F6" s="322" t="s">
        <v>2319</v>
      </c>
      <c r="G6" s="322" t="s">
        <v>2320</v>
      </c>
      <c r="H6" s="323" t="s">
        <v>2321</v>
      </c>
      <c r="I6" s="324" t="s">
        <v>2322</v>
      </c>
      <c r="J6" s="23"/>
      <c r="K6" s="117"/>
      <c r="L6" s="313"/>
      <c r="M6" s="313"/>
      <c r="N6" s="313"/>
      <c r="O6" s="313"/>
      <c r="P6" s="313"/>
      <c r="Q6" s="313"/>
      <c r="R6" s="313"/>
      <c r="S6" s="313"/>
      <c r="T6" s="313"/>
      <c r="U6" s="315"/>
      <c r="V6" s="315"/>
      <c r="W6" s="315"/>
      <c r="X6" s="315"/>
    </row>
    <row r="7" ht="49.5" customHeight="1">
      <c r="A7" s="1"/>
      <c r="B7" s="237"/>
      <c r="C7" s="1"/>
      <c r="D7" s="325" t="str">
        <f>OFFSET('PROGRAMMING SKELETON'!D118,F2-1,0)</f>
        <v>Slot 1 Week 16</v>
      </c>
      <c r="E7" s="326"/>
      <c r="F7" s="327" t="str">
        <f>E44</f>
        <v>0 LBS</v>
      </c>
      <c r="G7" s="328" t="str">
        <f>E43</f>
        <v>0 REPS</v>
      </c>
      <c r="H7" s="329" t="str">
        <f>E42</f>
        <v>0%</v>
      </c>
      <c r="I7" s="330" t="str">
        <f>E40</f>
        <v>0 LBS</v>
      </c>
      <c r="J7" s="331"/>
      <c r="K7" s="117"/>
      <c r="L7" s="313"/>
      <c r="M7" s="313"/>
      <c r="N7" s="313"/>
      <c r="O7" s="313"/>
      <c r="P7" s="313"/>
      <c r="Q7" s="313"/>
      <c r="R7" s="313"/>
      <c r="S7" s="313"/>
      <c r="T7" s="313"/>
      <c r="U7" s="315"/>
      <c r="V7" s="315"/>
      <c r="W7" s="315"/>
      <c r="X7" s="315"/>
    </row>
    <row r="8" ht="49.5" customHeight="1">
      <c r="A8" s="1"/>
      <c r="B8" s="237"/>
      <c r="C8" s="1"/>
      <c r="D8" s="325" t="str">
        <f>OFFSET('PROGRAMMING SKELETON'!G118,F2-1,0)</f>
        <v>Slot 2 Week 16</v>
      </c>
      <c r="E8" s="326"/>
      <c r="F8" s="332" t="str">
        <f>K44</f>
        <v>0 LBS</v>
      </c>
      <c r="G8" s="333" t="str">
        <f>K43</f>
        <v>0 REPS</v>
      </c>
      <c r="H8" s="334" t="str">
        <f>K42</f>
        <v>0%</v>
      </c>
      <c r="I8" s="335" t="str">
        <f>K40</f>
        <v>0 LBS</v>
      </c>
      <c r="J8" s="336"/>
      <c r="K8" s="117"/>
      <c r="L8" s="313"/>
      <c r="M8" s="313"/>
      <c r="N8" s="313"/>
      <c r="O8" s="313"/>
      <c r="P8" s="313"/>
      <c r="Q8" s="313"/>
      <c r="R8" s="313"/>
      <c r="S8" s="313"/>
      <c r="T8" s="313"/>
      <c r="U8" s="315"/>
      <c r="V8" s="315"/>
      <c r="W8" s="315"/>
      <c r="X8" s="315"/>
    </row>
    <row r="9" ht="49.5" customHeight="1">
      <c r="A9" s="1"/>
      <c r="B9" s="237"/>
      <c r="C9" s="1"/>
      <c r="D9" s="325" t="str">
        <f>OFFSET('PROGRAMMING SKELETON'!J118,F2-1,0)</f>
        <v>Slot 3 Week 16</v>
      </c>
      <c r="E9" s="326"/>
      <c r="F9" s="332" t="str">
        <f>Q44</f>
        <v>0 LBS</v>
      </c>
      <c r="G9" s="333" t="str">
        <f>Q43</f>
        <v>0 REPS</v>
      </c>
      <c r="H9" s="334" t="str">
        <f>Q42</f>
        <v>0%</v>
      </c>
      <c r="I9" s="335" t="str">
        <f>Q40</f>
        <v>0 LBS</v>
      </c>
      <c r="J9" s="336"/>
      <c r="K9" s="117"/>
      <c r="L9" s="313"/>
      <c r="M9" s="313"/>
      <c r="N9" s="313"/>
      <c r="O9" s="313"/>
      <c r="P9" s="313"/>
      <c r="Q9" s="313"/>
      <c r="R9" s="313"/>
      <c r="S9" s="313"/>
      <c r="T9" s="313"/>
      <c r="U9" s="315"/>
      <c r="V9" s="315"/>
      <c r="W9" s="315"/>
      <c r="X9" s="315"/>
    </row>
    <row r="10" ht="49.5" customHeight="1">
      <c r="A10" s="1"/>
      <c r="B10" s="237"/>
      <c r="C10" s="1"/>
      <c r="D10" s="325" t="str">
        <f>OFFSET('PROGRAMMING SKELETON'!D173,F2-1,0)</f>
        <v>Slot 4 Week 16</v>
      </c>
      <c r="E10" s="326"/>
      <c r="F10" s="332" t="str">
        <f>E68</f>
        <v>0 LBS</v>
      </c>
      <c r="G10" s="337" t="str">
        <f>E67</f>
        <v>0 REPS</v>
      </c>
      <c r="H10" s="338" t="str">
        <f>E66</f>
        <v>0%</v>
      </c>
      <c r="I10" s="335" t="str">
        <f>E64</f>
        <v>0 LBS</v>
      </c>
      <c r="J10" s="336"/>
      <c r="K10" s="117"/>
      <c r="L10" s="313"/>
      <c r="M10" s="313"/>
      <c r="N10" s="313"/>
      <c r="O10" s="313"/>
      <c r="P10" s="313"/>
      <c r="Q10" s="313"/>
      <c r="R10" s="313"/>
      <c r="S10" s="313"/>
      <c r="T10" s="313"/>
      <c r="U10" s="315"/>
      <c r="V10" s="315"/>
      <c r="W10" s="315"/>
      <c r="X10" s="315"/>
    </row>
    <row r="11" ht="49.5" customHeight="1">
      <c r="A11" s="1"/>
      <c r="B11" s="237"/>
      <c r="C11" s="1"/>
      <c r="D11" s="325" t="str">
        <f>OFFSET('PROGRAMMING SKELETON'!G173,F2-1,0)</f>
        <v>Slot 5 Week 16</v>
      </c>
      <c r="E11" s="326"/>
      <c r="F11" s="332" t="str">
        <f>K68</f>
        <v>0 LBS</v>
      </c>
      <c r="G11" s="337" t="str">
        <f>K67</f>
        <v>0 REPS</v>
      </c>
      <c r="H11" s="338" t="str">
        <f>K66</f>
        <v>0%</v>
      </c>
      <c r="I11" s="335" t="str">
        <f>K64</f>
        <v>0 LBS</v>
      </c>
      <c r="J11" s="336"/>
      <c r="K11" s="117"/>
      <c r="L11" s="313"/>
      <c r="M11" s="313"/>
      <c r="N11" s="313"/>
      <c r="O11" s="313"/>
      <c r="P11" s="313"/>
      <c r="Q11" s="313"/>
      <c r="R11" s="313"/>
      <c r="S11" s="313"/>
      <c r="T11" s="313"/>
      <c r="U11" s="315"/>
      <c r="V11" s="315"/>
      <c r="W11" s="315"/>
      <c r="X11" s="315"/>
    </row>
    <row r="12" ht="49.5" customHeight="1">
      <c r="A12" s="1"/>
      <c r="B12" s="237"/>
      <c r="C12" s="1"/>
      <c r="D12" s="325" t="str">
        <f>OFFSET('PROGRAMMING SKELETON'!J173,F2-1,0)</f>
        <v>Slot 6 Week 16</v>
      </c>
      <c r="E12" s="326"/>
      <c r="F12" s="332" t="str">
        <f>Q68</f>
        <v>0 LBS</v>
      </c>
      <c r="G12" s="337" t="str">
        <f>Q67</f>
        <v>0 REPS</v>
      </c>
      <c r="H12" s="338" t="str">
        <f>Q66</f>
        <v>0%</v>
      </c>
      <c r="I12" s="335" t="str">
        <f>Q64</f>
        <v>0 LBS</v>
      </c>
      <c r="J12" s="336"/>
      <c r="K12" s="117"/>
      <c r="L12" s="313"/>
      <c r="M12" s="313"/>
      <c r="N12" s="313"/>
      <c r="O12" s="313"/>
      <c r="P12" s="313"/>
      <c r="Q12" s="313"/>
      <c r="R12" s="313"/>
      <c r="S12" s="313"/>
      <c r="T12" s="313"/>
      <c r="U12" s="315"/>
      <c r="V12" s="315"/>
      <c r="W12" s="315"/>
      <c r="X12" s="315"/>
    </row>
    <row r="13" ht="49.5" customHeight="1">
      <c r="A13" s="1"/>
      <c r="B13" s="237"/>
      <c r="C13" s="1"/>
      <c r="D13" s="325" t="str">
        <f>OFFSET('PROGRAMMING SKELETON'!D228,F2-1,0)</f>
        <v>Slot 7 Week 16</v>
      </c>
      <c r="E13" s="326"/>
      <c r="F13" s="332" t="str">
        <f>E92</f>
        <v>0 LBS</v>
      </c>
      <c r="G13" s="337" t="str">
        <f>E91</f>
        <v>0 REPS</v>
      </c>
      <c r="H13" s="338" t="str">
        <f>E90</f>
        <v>0%</v>
      </c>
      <c r="I13" s="335" t="str">
        <f>E88</f>
        <v>0 LBS</v>
      </c>
      <c r="J13" s="336"/>
      <c r="K13" s="117"/>
      <c r="L13" s="313"/>
      <c r="M13" s="313"/>
      <c r="N13" s="313"/>
      <c r="O13" s="313"/>
      <c r="P13" s="313"/>
      <c r="Q13" s="313"/>
      <c r="R13" s="313"/>
      <c r="S13" s="313"/>
      <c r="T13" s="313"/>
      <c r="U13" s="315"/>
      <c r="V13" s="315"/>
      <c r="W13" s="315"/>
      <c r="X13" s="315"/>
    </row>
    <row r="14" ht="49.5" customHeight="1">
      <c r="A14" s="1"/>
      <c r="B14" s="237"/>
      <c r="C14" s="1"/>
      <c r="D14" s="325" t="str">
        <f>OFFSET('PROGRAMMING SKELETON'!G228,F2-1,0)</f>
        <v>Slot 8 Week 16</v>
      </c>
      <c r="E14" s="326"/>
      <c r="F14" s="332" t="str">
        <f>K92</f>
        <v>0 LBS</v>
      </c>
      <c r="G14" s="337" t="str">
        <f>K91</f>
        <v>0 REPS</v>
      </c>
      <c r="H14" s="338" t="str">
        <f>K90</f>
        <v>0%</v>
      </c>
      <c r="I14" s="335" t="str">
        <f>K88</f>
        <v>0 LBS</v>
      </c>
      <c r="J14" s="336"/>
      <c r="K14" s="117"/>
      <c r="L14" s="313"/>
      <c r="M14" s="313"/>
      <c r="N14" s="313"/>
      <c r="O14" s="313"/>
      <c r="P14" s="313"/>
      <c r="Q14" s="313"/>
      <c r="R14" s="313"/>
      <c r="S14" s="313"/>
      <c r="T14" s="313"/>
      <c r="U14" s="315"/>
      <c r="V14" s="315"/>
      <c r="W14" s="315"/>
      <c r="X14" s="315"/>
    </row>
    <row r="15" ht="49.5" customHeight="1">
      <c r="A15" s="1"/>
      <c r="B15" s="237"/>
      <c r="C15" s="1"/>
      <c r="D15" s="325" t="str">
        <f>OFFSET('PROGRAMMING SKELETON'!J228,F2-1,0)</f>
        <v>Slot 9 Week 16</v>
      </c>
      <c r="E15" s="326"/>
      <c r="F15" s="332" t="str">
        <f>Q92</f>
        <v>0 LBS</v>
      </c>
      <c r="G15" s="337" t="str">
        <f>Q91</f>
        <v>0 REPS</v>
      </c>
      <c r="H15" s="338" t="str">
        <f>Q90</f>
        <v>0%</v>
      </c>
      <c r="I15" s="335" t="str">
        <f>Q88</f>
        <v>0 LBS</v>
      </c>
      <c r="J15" s="336"/>
      <c r="K15" s="117"/>
      <c r="L15" s="313"/>
      <c r="M15" s="313"/>
      <c r="N15" s="313"/>
      <c r="O15" s="313"/>
      <c r="P15" s="313"/>
      <c r="Q15" s="313"/>
      <c r="R15" s="313"/>
      <c r="S15" s="313"/>
      <c r="T15" s="313"/>
      <c r="U15" s="315"/>
      <c r="V15" s="315"/>
      <c r="W15" s="315"/>
      <c r="X15" s="315"/>
    </row>
    <row r="16" ht="49.5" customHeight="1">
      <c r="A16" s="1"/>
      <c r="B16" s="237"/>
      <c r="C16" s="1"/>
      <c r="D16" s="325" t="str">
        <f>OFFSET('PROGRAMMING SKELETON'!D282,F2-1,0)</f>
        <v>None</v>
      </c>
      <c r="E16" s="326"/>
      <c r="F16" s="332" t="str">
        <f>E116</f>
        <v>0 LBS</v>
      </c>
      <c r="G16" s="337" t="str">
        <f>E115</f>
        <v>0 REPS</v>
      </c>
      <c r="H16" s="338" t="str">
        <f>E114</f>
        <v>0%</v>
      </c>
      <c r="I16" s="335" t="str">
        <f>E112</f>
        <v>0 LBS</v>
      </c>
      <c r="J16" s="336"/>
      <c r="K16" s="117"/>
      <c r="L16" s="313"/>
      <c r="M16" s="313"/>
      <c r="N16" s="313"/>
      <c r="O16" s="313"/>
      <c r="P16" s="313"/>
      <c r="Q16" s="313"/>
      <c r="R16" s="313"/>
      <c r="S16" s="313"/>
      <c r="T16" s="313"/>
      <c r="U16" s="315"/>
      <c r="V16" s="315"/>
      <c r="W16" s="315"/>
      <c r="X16" s="315"/>
    </row>
    <row r="17" ht="49.5" customHeight="1">
      <c r="A17" s="1"/>
      <c r="B17" s="237"/>
      <c r="C17" s="1"/>
      <c r="D17" s="325" t="str">
        <f>OFFSET('PROGRAMMING SKELETON'!G282,F2-1,0)</f>
        <v>None</v>
      </c>
      <c r="E17" s="326"/>
      <c r="F17" s="332" t="str">
        <f>K116</f>
        <v>0 LBS</v>
      </c>
      <c r="G17" s="337" t="str">
        <f>K115</f>
        <v>0 REPS</v>
      </c>
      <c r="H17" s="338" t="str">
        <f>K114</f>
        <v>0%</v>
      </c>
      <c r="I17" s="335" t="str">
        <f>K112</f>
        <v>0 LBS</v>
      </c>
      <c r="J17" s="336"/>
      <c r="K17" s="117"/>
      <c r="L17" s="313"/>
      <c r="M17" s="313"/>
      <c r="N17" s="313"/>
      <c r="O17" s="313"/>
      <c r="P17" s="313"/>
      <c r="Q17" s="313"/>
      <c r="R17" s="313"/>
      <c r="S17" s="313"/>
      <c r="T17" s="313"/>
      <c r="U17" s="315"/>
      <c r="V17" s="315"/>
      <c r="W17" s="315"/>
      <c r="X17" s="315"/>
    </row>
    <row r="18" ht="49.5" customHeight="1">
      <c r="A18" s="1"/>
      <c r="B18" s="237"/>
      <c r="C18" s="1"/>
      <c r="D18" s="325" t="str">
        <f>OFFSET('PROGRAMMING SKELETON'!J282,F2-1,0)</f>
        <v>None</v>
      </c>
      <c r="E18" s="326"/>
      <c r="F18" s="332" t="str">
        <f>Q116</f>
        <v>0 LBS</v>
      </c>
      <c r="G18" s="337" t="str">
        <f>Q115</f>
        <v>0 REPS</v>
      </c>
      <c r="H18" s="338" t="str">
        <f>Q114</f>
        <v>0%</v>
      </c>
      <c r="I18" s="335" t="str">
        <f>Q112</f>
        <v>0 LBS</v>
      </c>
      <c r="J18" s="336"/>
      <c r="K18" s="117"/>
      <c r="L18" s="339"/>
      <c r="M18" s="339"/>
      <c r="N18" s="339"/>
      <c r="O18" s="339"/>
      <c r="P18" s="339"/>
      <c r="Q18" s="339"/>
      <c r="R18" s="339"/>
      <c r="S18" s="339"/>
      <c r="T18" s="339"/>
      <c r="U18" s="315"/>
      <c r="V18" s="315"/>
      <c r="W18" s="315"/>
      <c r="X18" s="315"/>
    </row>
    <row r="19" ht="49.5" customHeight="1">
      <c r="A19" s="1"/>
      <c r="B19" s="237"/>
      <c r="C19" s="1"/>
      <c r="D19" s="325" t="s">
        <v>2323</v>
      </c>
      <c r="E19" s="326"/>
      <c r="F19" s="340" t="str">
        <f>J125</f>
        <v>0</v>
      </c>
      <c r="G19" s="62"/>
      <c r="H19" s="62"/>
      <c r="I19" s="62"/>
      <c r="J19" s="336"/>
      <c r="K19" s="117"/>
      <c r="L19" s="339"/>
      <c r="M19" s="339"/>
      <c r="N19" s="339"/>
      <c r="O19" s="339"/>
      <c r="P19" s="339"/>
      <c r="Q19" s="339"/>
      <c r="R19" s="339"/>
      <c r="S19" s="339"/>
      <c r="T19" s="339"/>
      <c r="U19" s="315"/>
      <c r="V19" s="315"/>
      <c r="W19" s="315"/>
      <c r="X19" s="315"/>
    </row>
    <row r="20" ht="49.5" customHeight="1">
      <c r="A20" s="1"/>
      <c r="B20" s="237"/>
      <c r="C20" s="1"/>
      <c r="D20" s="325" t="s">
        <v>2324</v>
      </c>
      <c r="E20" s="326"/>
      <c r="F20" s="431" t="str">
        <f>F19/(('WEEK 14'!F19+'WEEK 15'!F19+'WEEK 12'!F19+'WEEK 13'!F19)/4)</f>
        <v>#DIV/0!</v>
      </c>
      <c r="G20" s="342"/>
      <c r="H20" s="342"/>
      <c r="I20" s="342"/>
      <c r="J20" s="343"/>
      <c r="K20" s="117"/>
      <c r="L20" s="339"/>
      <c r="M20" s="339"/>
      <c r="N20" s="339"/>
      <c r="O20" s="339"/>
      <c r="P20" s="339"/>
      <c r="Q20" s="339"/>
      <c r="R20" s="339"/>
      <c r="S20" s="339"/>
      <c r="T20" s="339"/>
      <c r="U20" s="315"/>
      <c r="V20" s="315"/>
      <c r="W20" s="315"/>
      <c r="X20" s="315"/>
    </row>
    <row r="21" ht="49.5" customHeight="1">
      <c r="A21" s="1"/>
      <c r="B21" s="270"/>
      <c r="C21" s="1"/>
      <c r="D21" s="325"/>
      <c r="E21" s="326"/>
      <c r="F21" s="344"/>
      <c r="G21" s="345"/>
      <c r="H21" s="346"/>
      <c r="I21" s="347"/>
      <c r="J21" s="326"/>
      <c r="K21" s="117"/>
      <c r="L21" s="339"/>
      <c r="M21" s="339"/>
      <c r="N21" s="339"/>
      <c r="O21" s="339"/>
      <c r="P21" s="339"/>
      <c r="Q21" s="339"/>
      <c r="R21" s="339"/>
      <c r="S21" s="339"/>
      <c r="T21" s="339"/>
      <c r="U21" s="315"/>
      <c r="V21" s="315"/>
      <c r="W21" s="315"/>
      <c r="X21" s="315"/>
    </row>
    <row r="22" ht="15.0" customHeight="1">
      <c r="A22" s="1"/>
      <c r="B22" s="1"/>
      <c r="C22" s="1"/>
      <c r="D22" s="1"/>
      <c r="E22" s="1"/>
      <c r="F22" s="1"/>
      <c r="G22" s="315"/>
      <c r="H22" s="315"/>
      <c r="I22" s="315"/>
      <c r="J22" s="315"/>
      <c r="K22" s="315"/>
      <c r="L22" s="315"/>
      <c r="M22" s="315"/>
      <c r="N22" s="315"/>
      <c r="O22" s="315"/>
      <c r="P22" s="315"/>
      <c r="Q22" s="315"/>
      <c r="R22" s="315"/>
      <c r="S22" s="315"/>
      <c r="T22" s="315"/>
      <c r="U22" s="315"/>
    </row>
    <row r="23" ht="15.75" customHeight="1"/>
    <row r="24" ht="79.5" customHeight="1">
      <c r="B24" s="348">
        <v>1.0</v>
      </c>
      <c r="D24" s="349">
        <v>1.0</v>
      </c>
      <c r="E24" s="10"/>
      <c r="F24" s="10"/>
      <c r="G24" s="10"/>
      <c r="H24" s="3"/>
      <c r="J24" s="349">
        <v>2.0</v>
      </c>
      <c r="K24" s="10"/>
      <c r="L24" s="10"/>
      <c r="M24" s="10"/>
      <c r="N24" s="3"/>
      <c r="P24" s="349">
        <v>3.0</v>
      </c>
      <c r="Q24" s="10"/>
      <c r="R24" s="10"/>
      <c r="S24" s="10"/>
      <c r="T24" s="3"/>
      <c r="V24" s="349" t="s">
        <v>2325</v>
      </c>
      <c r="W24" s="10"/>
      <c r="X24" s="10"/>
      <c r="Y24" s="10"/>
      <c r="Z24" s="3"/>
    </row>
    <row r="25" ht="15.0" customHeight="1">
      <c r="B25" s="237"/>
    </row>
    <row r="26" ht="79.5" customHeight="1">
      <c r="B26" s="237"/>
      <c r="D26" s="350" t="str">
        <f>OFFSET('PROGRAMMING SKELETON'!D118,F2-1,0)</f>
        <v>Slot 1 Week 16</v>
      </c>
      <c r="E26" s="62"/>
      <c r="F26" s="62"/>
      <c r="G26" s="62"/>
      <c r="H26" s="63"/>
      <c r="I26" s="117"/>
      <c r="J26" s="350" t="str">
        <f>OFFSET('PROGRAMMING SKELETON'!G118,F2-1,0)</f>
        <v>Slot 2 Week 16</v>
      </c>
      <c r="K26" s="62"/>
      <c r="L26" s="62"/>
      <c r="M26" s="62"/>
      <c r="N26" s="63"/>
      <c r="O26" s="117"/>
      <c r="P26" s="350" t="str">
        <f>OFFSET('PROGRAMMING SKELETON'!J118,F2-1,0)</f>
        <v>Slot 3 Week 16</v>
      </c>
      <c r="Q26" s="62"/>
      <c r="R26" s="62"/>
      <c r="S26" s="62"/>
      <c r="T26" s="63"/>
      <c r="V26" s="350" t="str">
        <f>OFFSET('PROGRAMMING SKELETON'!M118,F2-1,0)</f>
        <v>Day 1 Supplement Week 16</v>
      </c>
      <c r="W26" s="62"/>
      <c r="X26" s="62"/>
      <c r="Y26" s="62"/>
      <c r="Z26" s="63"/>
    </row>
    <row r="27" ht="49.5" customHeight="1">
      <c r="B27" s="237"/>
      <c r="D27" s="351" t="s">
        <v>2326</v>
      </c>
      <c r="E27" s="352" t="str">
        <f>OFFSET('PROGRAMMING SKELETON'!D3,F2-1,0)</f>
        <v>reps Slot 1 Week 16</v>
      </c>
      <c r="F27" s="353"/>
      <c r="G27" s="353"/>
      <c r="H27" s="354"/>
      <c r="J27" s="351" t="s">
        <v>2326</v>
      </c>
      <c r="K27" s="352" t="str">
        <f>OFFSET('PROGRAMMING SKELETON'!E3,F2-1,0)</f>
        <v>reps Slot 2 Week 16</v>
      </c>
      <c r="L27" s="353"/>
      <c r="M27" s="353"/>
      <c r="N27" s="354"/>
      <c r="P27" s="351" t="s">
        <v>2326</v>
      </c>
      <c r="Q27" s="352" t="str">
        <f>OFFSET('PROGRAMMING SKELETON'!F3,F2-1,0)</f>
        <v>reps Slot 3 Week 16</v>
      </c>
      <c r="R27" s="353"/>
      <c r="S27" s="353"/>
      <c r="T27" s="354"/>
      <c r="V27" s="355" t="str">
        <f>OFFSET('PROGRAMMING SKELETON'!N118,F2-1,0)</f>
        <v>Notes Supplement 1 week 16</v>
      </c>
      <c r="W27" s="353"/>
      <c r="X27" s="353"/>
      <c r="Y27" s="353"/>
      <c r="Z27" s="354"/>
    </row>
    <row r="28" ht="49.5" customHeight="1">
      <c r="B28" s="237"/>
      <c r="D28" s="356"/>
      <c r="E28" s="357"/>
      <c r="F28" s="358"/>
      <c r="G28" s="358"/>
      <c r="H28" s="359"/>
      <c r="J28" s="356"/>
      <c r="K28" s="357"/>
      <c r="L28" s="358"/>
      <c r="M28" s="358"/>
      <c r="N28" s="359"/>
      <c r="P28" s="356"/>
      <c r="Q28" s="357"/>
      <c r="R28" s="358"/>
      <c r="S28" s="358"/>
      <c r="T28" s="359"/>
      <c r="V28" s="360"/>
      <c r="Z28" s="361"/>
    </row>
    <row r="29" ht="124.5" customHeight="1">
      <c r="B29" s="237"/>
      <c r="D29" s="362" t="s">
        <v>2327</v>
      </c>
      <c r="E29" s="363" t="str">
        <f>OFFSET('PROGRAMMING SKELETON'!E118,F2-1,0)</f>
        <v>Notes Slot 1 Week 16</v>
      </c>
      <c r="F29" s="59"/>
      <c r="G29" s="59"/>
      <c r="H29" s="60"/>
      <c r="J29" s="362" t="s">
        <v>2327</v>
      </c>
      <c r="K29" s="363" t="str">
        <f>OFFSET('PROGRAMMING SKELETON'!H118,F2-1,0)</f>
        <v>Notes Slot 2 Week 16</v>
      </c>
      <c r="L29" s="59"/>
      <c r="M29" s="59"/>
      <c r="N29" s="60"/>
      <c r="P29" s="362" t="s">
        <v>2327</v>
      </c>
      <c r="Q29" s="363" t="str">
        <f>OFFSET('PROGRAMMING SKELETON'!K118,F2-1,0)</f>
        <v>Notes Slot 3 Week 16</v>
      </c>
      <c r="R29" s="59"/>
      <c r="S29" s="59"/>
      <c r="T29" s="60"/>
      <c r="V29" s="364"/>
      <c r="W29" s="52"/>
      <c r="X29" s="52"/>
      <c r="Y29" s="52"/>
      <c r="Z29" s="365"/>
    </row>
    <row r="30" ht="60.0" customHeight="1">
      <c r="B30" s="237"/>
      <c r="D30" s="366" t="s">
        <v>2328</v>
      </c>
      <c r="E30" s="366" t="s">
        <v>2329</v>
      </c>
      <c r="F30" s="366" t="s">
        <v>2320</v>
      </c>
      <c r="G30" s="366" t="s">
        <v>2330</v>
      </c>
      <c r="H30" s="366" t="s">
        <v>2331</v>
      </c>
      <c r="J30" s="366" t="s">
        <v>2328</v>
      </c>
      <c r="K30" s="366" t="s">
        <v>2329</v>
      </c>
      <c r="L30" s="366" t="s">
        <v>2320</v>
      </c>
      <c r="M30" s="366" t="s">
        <v>2330</v>
      </c>
      <c r="N30" s="366" t="s">
        <v>2331</v>
      </c>
      <c r="P30" s="366" t="s">
        <v>2328</v>
      </c>
      <c r="Q30" s="366" t="s">
        <v>2329</v>
      </c>
      <c r="R30" s="366" t="s">
        <v>2320</v>
      </c>
      <c r="S30" s="366" t="s">
        <v>2330</v>
      </c>
      <c r="T30" s="366" t="s">
        <v>2331</v>
      </c>
      <c r="V30" s="367" t="s">
        <v>2332</v>
      </c>
      <c r="W30" s="62"/>
      <c r="X30" s="62"/>
      <c r="Y30" s="62"/>
      <c r="Z30" s="63"/>
    </row>
    <row r="31" ht="39.75" customHeight="1">
      <c r="B31" s="237"/>
      <c r="D31" s="368" t="s">
        <v>2333</v>
      </c>
      <c r="E31" s="369"/>
      <c r="F31" s="370"/>
      <c r="G31" s="371"/>
      <c r="H31" s="372" t="str">
        <f t="shared" ref="H31:H39" si="1">IF(ISNUMBER(E31),E31/E$40,"")</f>
        <v/>
      </c>
      <c r="J31" s="368" t="s">
        <v>2333</v>
      </c>
      <c r="K31" s="369"/>
      <c r="L31" s="370"/>
      <c r="M31" s="371"/>
      <c r="N31" s="372" t="str">
        <f t="shared" ref="N31:N39" si="2">IF(ISNUMBER(K31),K31/K$40,"")</f>
        <v/>
      </c>
      <c r="P31" s="368" t="s">
        <v>2333</v>
      </c>
      <c r="Q31" s="369"/>
      <c r="R31" s="370"/>
      <c r="S31" s="371"/>
      <c r="T31" s="372" t="str">
        <f t="shared" ref="T31:T39" si="3">IF(ISNUMBER(Q31),Q31/Q$40,"")</f>
        <v/>
      </c>
      <c r="V31" s="373"/>
      <c r="W31" s="353"/>
      <c r="X31" s="353"/>
      <c r="Y31" s="353"/>
      <c r="Z31" s="354"/>
    </row>
    <row r="32" ht="39.75" customHeight="1">
      <c r="B32" s="237"/>
      <c r="D32" s="374" t="s">
        <v>2334</v>
      </c>
      <c r="E32" s="375"/>
      <c r="F32" s="376"/>
      <c r="G32" s="377"/>
      <c r="H32" s="378" t="str">
        <f t="shared" si="1"/>
        <v/>
      </c>
      <c r="J32" s="374" t="s">
        <v>2334</v>
      </c>
      <c r="K32" s="375"/>
      <c r="L32" s="376"/>
      <c r="M32" s="377"/>
      <c r="N32" s="378" t="str">
        <f t="shared" si="2"/>
        <v/>
      </c>
      <c r="P32" s="374" t="s">
        <v>2334</v>
      </c>
      <c r="Q32" s="375"/>
      <c r="R32" s="376"/>
      <c r="S32" s="377"/>
      <c r="T32" s="378" t="str">
        <f t="shared" si="3"/>
        <v/>
      </c>
      <c r="V32" s="360"/>
      <c r="Z32" s="361"/>
    </row>
    <row r="33" ht="39.75" customHeight="1">
      <c r="B33" s="237"/>
      <c r="D33" s="374" t="s">
        <v>2335</v>
      </c>
      <c r="E33" s="379"/>
      <c r="F33" s="380"/>
      <c r="G33" s="381"/>
      <c r="H33" s="382" t="str">
        <f t="shared" si="1"/>
        <v/>
      </c>
      <c r="J33" s="374" t="s">
        <v>2335</v>
      </c>
      <c r="K33" s="379"/>
      <c r="L33" s="380"/>
      <c r="M33" s="381"/>
      <c r="N33" s="382" t="str">
        <f t="shared" si="2"/>
        <v/>
      </c>
      <c r="P33" s="374" t="s">
        <v>2335</v>
      </c>
      <c r="Q33" s="379"/>
      <c r="R33" s="380"/>
      <c r="S33" s="381"/>
      <c r="T33" s="382" t="str">
        <f t="shared" si="3"/>
        <v/>
      </c>
      <c r="V33" s="360"/>
      <c r="Z33" s="361"/>
    </row>
    <row r="34" ht="39.75" customHeight="1">
      <c r="B34" s="237"/>
      <c r="D34" s="374" t="s">
        <v>2336</v>
      </c>
      <c r="E34" s="375"/>
      <c r="F34" s="376"/>
      <c r="G34" s="377"/>
      <c r="H34" s="378" t="str">
        <f t="shared" si="1"/>
        <v/>
      </c>
      <c r="J34" s="374" t="s">
        <v>2336</v>
      </c>
      <c r="K34" s="375"/>
      <c r="L34" s="376"/>
      <c r="M34" s="377"/>
      <c r="N34" s="378" t="str">
        <f t="shared" si="2"/>
        <v/>
      </c>
      <c r="P34" s="374" t="s">
        <v>2336</v>
      </c>
      <c r="Q34" s="375"/>
      <c r="R34" s="376"/>
      <c r="S34" s="377"/>
      <c r="T34" s="378" t="str">
        <f t="shared" si="3"/>
        <v/>
      </c>
      <c r="V34" s="360"/>
      <c r="Z34" s="361"/>
    </row>
    <row r="35" ht="39.75" customHeight="1">
      <c r="B35" s="237"/>
      <c r="D35" s="374" t="s">
        <v>2337</v>
      </c>
      <c r="E35" s="379"/>
      <c r="F35" s="380"/>
      <c r="G35" s="381"/>
      <c r="H35" s="382" t="str">
        <f t="shared" si="1"/>
        <v/>
      </c>
      <c r="J35" s="374" t="s">
        <v>2337</v>
      </c>
      <c r="K35" s="379"/>
      <c r="L35" s="380"/>
      <c r="M35" s="381"/>
      <c r="N35" s="382" t="str">
        <f t="shared" si="2"/>
        <v/>
      </c>
      <c r="P35" s="374" t="s">
        <v>2337</v>
      </c>
      <c r="Q35" s="379"/>
      <c r="R35" s="380"/>
      <c r="S35" s="381"/>
      <c r="T35" s="382" t="str">
        <f t="shared" si="3"/>
        <v/>
      </c>
      <c r="V35" s="360"/>
      <c r="Z35" s="361"/>
    </row>
    <row r="36" ht="39.75" customHeight="1">
      <c r="B36" s="237"/>
      <c r="D36" s="374" t="s">
        <v>2338</v>
      </c>
      <c r="E36" s="375"/>
      <c r="F36" s="376"/>
      <c r="G36" s="377"/>
      <c r="H36" s="378" t="str">
        <f t="shared" si="1"/>
        <v/>
      </c>
      <c r="J36" s="374" t="s">
        <v>2338</v>
      </c>
      <c r="K36" s="375"/>
      <c r="L36" s="376"/>
      <c r="M36" s="377"/>
      <c r="N36" s="378" t="str">
        <f t="shared" si="2"/>
        <v/>
      </c>
      <c r="P36" s="374" t="s">
        <v>2338</v>
      </c>
      <c r="Q36" s="375"/>
      <c r="R36" s="376"/>
      <c r="S36" s="377"/>
      <c r="T36" s="378" t="str">
        <f t="shared" si="3"/>
        <v/>
      </c>
      <c r="V36" s="360"/>
      <c r="Z36" s="361"/>
    </row>
    <row r="37" ht="39.75" customHeight="1">
      <c r="B37" s="237"/>
      <c r="D37" s="374" t="s">
        <v>2339</v>
      </c>
      <c r="E37" s="379"/>
      <c r="F37" s="380"/>
      <c r="G37" s="381"/>
      <c r="H37" s="382" t="str">
        <f t="shared" si="1"/>
        <v/>
      </c>
      <c r="J37" s="374" t="s">
        <v>2339</v>
      </c>
      <c r="K37" s="379"/>
      <c r="L37" s="380"/>
      <c r="M37" s="381"/>
      <c r="N37" s="382" t="str">
        <f t="shared" si="2"/>
        <v/>
      </c>
      <c r="P37" s="374" t="s">
        <v>2339</v>
      </c>
      <c r="Q37" s="379"/>
      <c r="R37" s="380"/>
      <c r="S37" s="381"/>
      <c r="T37" s="382" t="str">
        <f t="shared" si="3"/>
        <v/>
      </c>
      <c r="V37" s="360"/>
      <c r="Z37" s="361"/>
    </row>
    <row r="38" ht="39.75" customHeight="1">
      <c r="B38" s="237"/>
      <c r="D38" s="374" t="s">
        <v>2340</v>
      </c>
      <c r="E38" s="375"/>
      <c r="F38" s="376"/>
      <c r="G38" s="377"/>
      <c r="H38" s="378" t="str">
        <f t="shared" si="1"/>
        <v/>
      </c>
      <c r="J38" s="374" t="s">
        <v>2340</v>
      </c>
      <c r="K38" s="375"/>
      <c r="L38" s="376"/>
      <c r="M38" s="377"/>
      <c r="N38" s="378" t="str">
        <f t="shared" si="2"/>
        <v/>
      </c>
      <c r="P38" s="374" t="s">
        <v>2340</v>
      </c>
      <c r="Q38" s="375"/>
      <c r="R38" s="376"/>
      <c r="S38" s="377"/>
      <c r="T38" s="378" t="str">
        <f t="shared" si="3"/>
        <v/>
      </c>
      <c r="V38" s="360"/>
      <c r="Z38" s="361"/>
    </row>
    <row r="39" ht="39.75" customHeight="1">
      <c r="B39" s="237"/>
      <c r="D39" s="383" t="s">
        <v>2341</v>
      </c>
      <c r="E39" s="384"/>
      <c r="F39" s="385"/>
      <c r="G39" s="386"/>
      <c r="H39" s="387" t="str">
        <f t="shared" si="1"/>
        <v/>
      </c>
      <c r="J39" s="383" t="s">
        <v>2341</v>
      </c>
      <c r="K39" s="384"/>
      <c r="L39" s="385"/>
      <c r="M39" s="386"/>
      <c r="N39" s="387" t="str">
        <f t="shared" si="2"/>
        <v/>
      </c>
      <c r="P39" s="383" t="s">
        <v>2341</v>
      </c>
      <c r="Q39" s="384"/>
      <c r="R39" s="385"/>
      <c r="S39" s="386"/>
      <c r="T39" s="387" t="str">
        <f t="shared" si="3"/>
        <v/>
      </c>
      <c r="V39" s="360"/>
      <c r="Z39" s="361"/>
    </row>
    <row r="40" ht="60.0" customHeight="1">
      <c r="B40" s="237"/>
      <c r="D40" s="388" t="s">
        <v>2322</v>
      </c>
      <c r="E40" s="389" t="str">
        <f>ROUNDUP(F45/(VLOOKUP(1,tblRPECoefficientWithoutColumnHeaders,2,0)*G45^2+VLOOKUP(2,tblRPECoefficientWithoutColumnHeaders,2,0)*G45+VLOOKUP(3,tblRPECoefficientWithoutColumnHeaders,2,0)),0)</f>
        <v>0 LBS</v>
      </c>
      <c r="F40" s="390"/>
      <c r="G40" s="390"/>
      <c r="H40" s="391"/>
      <c r="J40" s="388" t="s">
        <v>2322</v>
      </c>
      <c r="K40" s="389" t="str">
        <f>ROUNDUP(L45/(VLOOKUP(1,tblRPECoefficientWithoutColumnHeaders,2,0)*M45^2+VLOOKUP(2,tblRPECoefficientWithoutColumnHeaders,2,0)*M45+VLOOKUP(3,tblRPECoefficientWithoutColumnHeaders,2,0)),0)</f>
        <v>0 LBS</v>
      </c>
      <c r="L40" s="390"/>
      <c r="M40" s="390"/>
      <c r="N40" s="391"/>
      <c r="P40" s="392" t="s">
        <v>2322</v>
      </c>
      <c r="Q40" s="393" t="str">
        <f>ROUNDUP(R45/(VLOOKUP(1,tblRPECoefficientWithoutColumnHeaders,2,0)*S45^2+VLOOKUP(2,tblRPECoefficientWithoutColumnHeaders,2,0)*S45+VLOOKUP(3,tblRPECoefficientWithoutColumnHeaders,2,0)),0)</f>
        <v>0 LBS</v>
      </c>
      <c r="R40" s="394"/>
      <c r="S40" s="394"/>
      <c r="T40" s="395"/>
      <c r="V40" s="360"/>
      <c r="Z40" s="361"/>
    </row>
    <row r="41" ht="60.0" customHeight="1">
      <c r="B41" s="237"/>
      <c r="D41" s="396"/>
      <c r="E41" s="397"/>
      <c r="F41" s="398"/>
      <c r="G41" s="398"/>
      <c r="H41" s="399"/>
      <c r="J41" s="396"/>
      <c r="K41" s="397"/>
      <c r="L41" s="398"/>
      <c r="M41" s="398"/>
      <c r="N41" s="399"/>
      <c r="P41" s="400" t="s">
        <v>2342</v>
      </c>
      <c r="Q41" s="401"/>
      <c r="R41" s="402" t="s">
        <v>2343</v>
      </c>
      <c r="S41" s="403"/>
      <c r="T41" s="404" t="str">
        <f>S41*Q41</f>
        <v>0</v>
      </c>
      <c r="V41" s="360"/>
      <c r="Z41" s="361"/>
    </row>
    <row r="42" ht="60.0" customHeight="1">
      <c r="B42" s="237"/>
      <c r="D42" s="396" t="s">
        <v>2321</v>
      </c>
      <c r="E42" s="405" t="str">
        <f>IF(COUNT(H31:H39)&gt;0,AVERAGEIF(H31:H39,"&gt;0"),0)</f>
        <v>0%</v>
      </c>
      <c r="F42" s="73"/>
      <c r="G42" s="73"/>
      <c r="H42" s="74"/>
      <c r="J42" s="396" t="s">
        <v>2321</v>
      </c>
      <c r="K42" s="405" t="str">
        <f>IF(COUNT(N31:N39)&gt;0,AVERAGEIF(N31:N39,"&gt;0"),0)</f>
        <v>0%</v>
      </c>
      <c r="L42" s="73"/>
      <c r="M42" s="73"/>
      <c r="N42" s="74"/>
      <c r="P42" s="406" t="s">
        <v>2321</v>
      </c>
      <c r="Q42" s="407" t="str">
        <f>IF(COUNT(T31:T39)&gt;0,AVERAGEIF(T31:T39,"&gt;0"),0)</f>
        <v>0%</v>
      </c>
      <c r="R42" s="408"/>
      <c r="S42" s="408"/>
      <c r="T42" s="409"/>
      <c r="V42" s="360"/>
      <c r="Z42" s="361"/>
    </row>
    <row r="43" ht="60.0" customHeight="1">
      <c r="B43" s="237"/>
      <c r="D43" s="396" t="s">
        <v>2320</v>
      </c>
      <c r="E43" s="410" t="str">
        <f>SUM(F31:F39)</f>
        <v>0 REPS</v>
      </c>
      <c r="F43" s="73"/>
      <c r="G43" s="73"/>
      <c r="H43" s="74"/>
      <c r="J43" s="396" t="s">
        <v>2320</v>
      </c>
      <c r="K43" s="410" t="str">
        <f>SUM(L31:L39)</f>
        <v>0 REPS</v>
      </c>
      <c r="L43" s="73"/>
      <c r="M43" s="73"/>
      <c r="N43" s="74"/>
      <c r="P43" s="396" t="s">
        <v>2320</v>
      </c>
      <c r="Q43" s="410" t="str">
        <f>SUM(R31:R39)</f>
        <v>0 REPS</v>
      </c>
      <c r="R43" s="73"/>
      <c r="S43" s="73"/>
      <c r="T43" s="74"/>
      <c r="V43" s="360"/>
      <c r="Z43" s="361"/>
    </row>
    <row r="44" ht="60.0" customHeight="1">
      <c r="B44" s="237"/>
      <c r="D44" s="411" t="s">
        <v>2319</v>
      </c>
      <c r="E44" s="412" t="str">
        <f>SUM(PRODUCT(E31:F31),PRODUCT(E32:F32),PRODUCT(E33:F33),PRODUCT(E34:F34),PRODUCT(E35:F35),PRODUCT(E36:F36),PRODUCT(E37:F37),PRODUCT(E38:F38),PRODUCT(E39:F39))</f>
        <v>0 LBS</v>
      </c>
      <c r="F44" s="413"/>
      <c r="G44" s="413"/>
      <c r="H44" s="414"/>
      <c r="J44" s="411" t="s">
        <v>2319</v>
      </c>
      <c r="K44" s="412" t="str">
        <f>SUM(PRODUCT(K31:L31),PRODUCT(K32:L32),PRODUCT(K33:L33),PRODUCT(K34:L34),PRODUCT(K35:L35),PRODUCT(K36:L36),PRODUCT(K37:L37),PRODUCT(K38:L38),PRODUCT(K39:L39))</f>
        <v>0 LBS</v>
      </c>
      <c r="L44" s="413"/>
      <c r="M44" s="413"/>
      <c r="N44" s="414"/>
      <c r="P44" s="411" t="s">
        <v>2319</v>
      </c>
      <c r="Q44" s="412" t="str">
        <f>SUM(PRODUCT(Q31:R31),PRODUCT(Q32:R32),PRODUCT(Q33:R33),PRODUCT(Q34:R34),PRODUCT(Q35:R35),PRODUCT(Q36:R36),PRODUCT(Q37:R37),PRODUCT(Q38:R38),PRODUCT(Q39:R39))</f>
        <v>0 LBS</v>
      </c>
      <c r="R44" s="413"/>
      <c r="S44" s="413"/>
      <c r="T44" s="414"/>
      <c r="V44" s="364"/>
      <c r="W44" s="52"/>
      <c r="X44" s="52"/>
      <c r="Y44" s="52"/>
      <c r="Z44" s="365"/>
    </row>
    <row r="45" ht="39.75" customHeight="1">
      <c r="B45" s="270"/>
      <c r="D45" s="415"/>
      <c r="E45" s="416" t="str">
        <f>OFFSET(E30,COUNT(E31:E39),0)</f>
        <v>WEIGHT</v>
      </c>
      <c r="F45" s="417" t="str">
        <f>IF(COUNT(E31:E39)&gt;0,OFFSET(E30,MATCH(MAX(E31:E39),E31:E39,0),0),0)</f>
        <v>0 lbs</v>
      </c>
      <c r="G45" s="417" t="str">
        <f>IF(COUNT(E31:E39)&gt;0,OFFSET(F30,MATCH(MAX(E31:E39),E31:E39,0),0)+(10-OFFSET(G30,MATCH(MAX(E31:E39),E31:E39,0),0)),0)</f>
        <v>0 lbs</v>
      </c>
      <c r="H45" s="418" t="str">
        <f>IF(COUNT(E31:E39)&gt;0,OFFSET(F30,COUNT(E31:E39),0)+(10-(OFFSET(G30,COUNT(E31:E39),0))),0)</f>
        <v>0</v>
      </c>
      <c r="J45" s="415" t="s">
        <v>2344</v>
      </c>
      <c r="K45" s="416" t="str">
        <f>OFFSET(K30,COUNT(K31:K39),0)</f>
        <v>WEIGHT</v>
      </c>
      <c r="L45" s="417" t="str">
        <f>IF(COUNT(K31:K39)&gt;0,OFFSET(K30,MATCH(MAX(K31:K39),K31:K39,0),0),0)</f>
        <v>0 lbs</v>
      </c>
      <c r="M45" s="417" t="str">
        <f>IF(COUNT(K31:K39)&gt;0,OFFSET(L30,MATCH(MAX(K31:K39),K31:K39,0),0)+(10-OFFSET(M30,MATCH(MAX(K31:K39),K31:K39,0),0)),0)</f>
        <v>0 lbs</v>
      </c>
      <c r="N45" s="418" t="str">
        <f>IF(COUNT(K31:K39)&gt;0,OFFSET(L30,COUNT(K31:K39),0)+(10-(OFFSET(M30,COUNT(K31:K39),0))),0)</f>
        <v>0</v>
      </c>
      <c r="P45" s="415"/>
      <c r="Q45" s="416" t="str">
        <f>OFFSET(Q30,COUNT(Q31:Q39),0)</f>
        <v>WEIGHT</v>
      </c>
      <c r="R45" s="417" t="str">
        <f>IF(COUNT(Q31:Q39)&gt;0,OFFSET(Q30,MATCH(MAX(Q31:Q39),Q31:Q39,0),0),0)</f>
        <v>0 lbs</v>
      </c>
      <c r="S45" s="417" t="str">
        <f>IF(COUNT(Q31:Q39)&gt;0,OFFSET(R30,MATCH(MAX(Q31:Q39),Q31:Q39,0),0)+(10-OFFSET(S30,MATCH(MAX(Q31:Q39),Q31:Q39,0),0)),0)</f>
        <v>0 lbs</v>
      </c>
      <c r="T45" s="418" t="str">
        <f>IF(COUNT(Q31:Q39)&gt;0,OFFSET(R30,COUNT(Q31:Q39),0)+(10-(OFFSET(S30,COUNT(Q31:Q39),0))),0)</f>
        <v>0</v>
      </c>
      <c r="V45" s="415"/>
      <c r="W45" s="416"/>
      <c r="X45" s="417"/>
      <c r="Y45" s="417"/>
      <c r="Z45" s="418"/>
    </row>
    <row r="46" ht="15.75" customHeight="1"/>
    <row r="47" ht="15.75" customHeight="1"/>
    <row r="48" ht="79.5" customHeight="1">
      <c r="B48" s="348">
        <v>2.0</v>
      </c>
      <c r="D48" s="349">
        <v>1.0</v>
      </c>
      <c r="E48" s="10"/>
      <c r="F48" s="10"/>
      <c r="G48" s="10"/>
      <c r="H48" s="3"/>
      <c r="J48" s="349">
        <v>2.0</v>
      </c>
      <c r="K48" s="10"/>
      <c r="L48" s="10"/>
      <c r="M48" s="10"/>
      <c r="N48" s="3"/>
      <c r="P48" s="349">
        <v>3.0</v>
      </c>
      <c r="Q48" s="10"/>
      <c r="R48" s="10"/>
      <c r="S48" s="10"/>
      <c r="T48" s="3"/>
      <c r="V48" s="349" t="s">
        <v>2325</v>
      </c>
      <c r="W48" s="10"/>
      <c r="X48" s="10"/>
      <c r="Y48" s="10"/>
      <c r="Z48" s="3"/>
    </row>
    <row r="49" ht="15.0" customHeight="1">
      <c r="B49" s="237"/>
    </row>
    <row r="50" ht="79.5" customHeight="1">
      <c r="B50" s="237"/>
      <c r="D50" s="350" t="str">
        <f>OFFSET('PROGRAMMING SKELETON'!D173,F2-1,0)</f>
        <v>Slot 4 Week 16</v>
      </c>
      <c r="E50" s="62"/>
      <c r="F50" s="62"/>
      <c r="G50" s="62"/>
      <c r="H50" s="63"/>
      <c r="J50" s="350" t="str">
        <f>OFFSET('PROGRAMMING SKELETON'!G173,F2-1,0)</f>
        <v>Slot 5 Week 16</v>
      </c>
      <c r="K50" s="62"/>
      <c r="L50" s="62"/>
      <c r="M50" s="62"/>
      <c r="N50" s="63"/>
      <c r="P50" s="350" t="str">
        <f>OFFSET('PROGRAMMING SKELETON'!J173,F2-1,0)</f>
        <v>Slot 6 Week 16</v>
      </c>
      <c r="Q50" s="62"/>
      <c r="R50" s="62"/>
      <c r="S50" s="62"/>
      <c r="T50" s="63"/>
      <c r="V50" s="350" t="str">
        <f>OFFSET('PROGRAMMING SKELETON'!M174,F26-1,0)</f>
        <v>GPP or None</v>
      </c>
      <c r="W50" s="62"/>
      <c r="X50" s="62"/>
      <c r="Y50" s="62"/>
      <c r="Z50" s="63"/>
    </row>
    <row r="51" ht="49.5" customHeight="1">
      <c r="B51" s="237"/>
      <c r="D51" s="351" t="s">
        <v>2326</v>
      </c>
      <c r="E51" s="352" t="str">
        <f>OFFSET('PROGRAMMING SKELETON'!G3,F2-1,0)</f>
        <v>reps Slot 4 Week 16</v>
      </c>
      <c r="F51" s="353"/>
      <c r="G51" s="353"/>
      <c r="H51" s="354"/>
      <c r="J51" s="351" t="s">
        <v>2326</v>
      </c>
      <c r="K51" s="352" t="str">
        <f>OFFSET('PROGRAMMING SKELETON'!H3,F2-1,0)</f>
        <v>reps Slot 5 Week 16</v>
      </c>
      <c r="L51" s="353"/>
      <c r="M51" s="353"/>
      <c r="N51" s="354"/>
      <c r="P51" s="351" t="s">
        <v>2326</v>
      </c>
      <c r="Q51" s="352" t="str">
        <f>OFFSET('PROGRAMMING SKELETON'!I3,F2-1,0)</f>
        <v>reps Slot 6 Week 16</v>
      </c>
      <c r="R51" s="353"/>
      <c r="S51" s="353"/>
      <c r="T51" s="354"/>
      <c r="V51" s="355" t="str">
        <f>OFFSET('PROGRAMMING SKELETON'!N174,F26-1,0)</f>
        <v>GPP or None</v>
      </c>
      <c r="W51" s="353"/>
      <c r="X51" s="353"/>
      <c r="Y51" s="353"/>
      <c r="Z51" s="354"/>
    </row>
    <row r="52" ht="49.5" customHeight="1">
      <c r="B52" s="237"/>
      <c r="D52" s="356"/>
      <c r="E52" s="357"/>
      <c r="F52" s="358"/>
      <c r="G52" s="358"/>
      <c r="H52" s="359"/>
      <c r="J52" s="356"/>
      <c r="K52" s="357"/>
      <c r="L52" s="358"/>
      <c r="M52" s="358"/>
      <c r="N52" s="359"/>
      <c r="P52" s="356"/>
      <c r="Q52" s="357"/>
      <c r="R52" s="358"/>
      <c r="S52" s="358"/>
      <c r="T52" s="359"/>
      <c r="V52" s="360"/>
      <c r="Z52" s="361"/>
    </row>
    <row r="53" ht="99.75" customHeight="1">
      <c r="B53" s="237"/>
      <c r="D53" s="362" t="s">
        <v>2327</v>
      </c>
      <c r="E53" s="363" t="str">
        <f>OFFSET('PROGRAMMING SKELETON'!E173,F2-1,0)</f>
        <v>Notes Slot 4 Week 16</v>
      </c>
      <c r="F53" s="59"/>
      <c r="G53" s="59"/>
      <c r="H53" s="60"/>
      <c r="J53" s="362" t="s">
        <v>2327</v>
      </c>
      <c r="K53" s="363" t="str">
        <f>OFFSET('PROGRAMMING SKELETON'!H173,F2-1,0)</f>
        <v>Notes Slot 5 Week 16</v>
      </c>
      <c r="L53" s="59"/>
      <c r="M53" s="59"/>
      <c r="N53" s="60"/>
      <c r="P53" s="362" t="s">
        <v>2327</v>
      </c>
      <c r="Q53" s="363" t="str">
        <f>OFFSET('PROGRAMMING SKELETON'!K173,F2-1,0)</f>
        <v>Notes Slot 6 Week 16</v>
      </c>
      <c r="R53" s="59"/>
      <c r="S53" s="59"/>
      <c r="T53" s="60"/>
      <c r="V53" s="364"/>
      <c r="W53" s="52"/>
      <c r="X53" s="52"/>
      <c r="Y53" s="52"/>
      <c r="Z53" s="365"/>
    </row>
    <row r="54" ht="60.0" customHeight="1">
      <c r="B54" s="237"/>
      <c r="D54" s="366" t="s">
        <v>2328</v>
      </c>
      <c r="E54" s="366" t="s">
        <v>2329</v>
      </c>
      <c r="F54" s="366" t="s">
        <v>2320</v>
      </c>
      <c r="G54" s="366" t="s">
        <v>2330</v>
      </c>
      <c r="H54" s="366" t="s">
        <v>2331</v>
      </c>
      <c r="J54" s="366" t="s">
        <v>2328</v>
      </c>
      <c r="K54" s="366" t="s">
        <v>2329</v>
      </c>
      <c r="L54" s="366" t="s">
        <v>2320</v>
      </c>
      <c r="M54" s="366" t="s">
        <v>2330</v>
      </c>
      <c r="N54" s="366" t="s">
        <v>2331</v>
      </c>
      <c r="P54" s="366" t="s">
        <v>2328</v>
      </c>
      <c r="Q54" s="366" t="s">
        <v>2329</v>
      </c>
      <c r="R54" s="366" t="s">
        <v>2320</v>
      </c>
      <c r="S54" s="366" t="s">
        <v>2330</v>
      </c>
      <c r="T54" s="366" t="s">
        <v>2331</v>
      </c>
      <c r="V54" s="367" t="s">
        <v>2332</v>
      </c>
      <c r="W54" s="62"/>
      <c r="X54" s="62"/>
      <c r="Y54" s="62"/>
      <c r="Z54" s="63"/>
    </row>
    <row r="55" ht="39.75" customHeight="1">
      <c r="B55" s="237"/>
      <c r="D55" s="368" t="s">
        <v>2333</v>
      </c>
      <c r="E55" s="369"/>
      <c r="F55" s="370"/>
      <c r="G55" s="371"/>
      <c r="H55" s="372" t="str">
        <f t="shared" ref="H55:H63" si="4">IF(ISNUMBER(E55),E55/E$64,"")</f>
        <v/>
      </c>
      <c r="J55" s="368" t="s">
        <v>2333</v>
      </c>
      <c r="K55" s="369"/>
      <c r="L55" s="370"/>
      <c r="M55" s="371"/>
      <c r="N55" s="372" t="str">
        <f t="shared" ref="N55:N63" si="5">IF(ISNUMBER(K55),K55/K$64,"")</f>
        <v/>
      </c>
      <c r="P55" s="368" t="s">
        <v>2333</v>
      </c>
      <c r="Q55" s="369"/>
      <c r="R55" s="370"/>
      <c r="S55" s="371"/>
      <c r="T55" s="372" t="str">
        <f t="shared" ref="T55:T63" si="6">IF(ISNUMBER(Q55),Q55/Q$64,"")</f>
        <v/>
      </c>
      <c r="V55" s="373"/>
      <c r="W55" s="353"/>
      <c r="X55" s="353"/>
      <c r="Y55" s="353"/>
      <c r="Z55" s="354"/>
    </row>
    <row r="56" ht="39.75" customHeight="1">
      <c r="B56" s="237"/>
      <c r="D56" s="374" t="s">
        <v>2334</v>
      </c>
      <c r="E56" s="375"/>
      <c r="F56" s="376"/>
      <c r="G56" s="377"/>
      <c r="H56" s="378" t="str">
        <f t="shared" si="4"/>
        <v/>
      </c>
      <c r="J56" s="374" t="s">
        <v>2334</v>
      </c>
      <c r="K56" s="375"/>
      <c r="L56" s="376"/>
      <c r="M56" s="377"/>
      <c r="N56" s="378" t="str">
        <f t="shared" si="5"/>
        <v/>
      </c>
      <c r="P56" s="374" t="s">
        <v>2334</v>
      </c>
      <c r="Q56" s="375"/>
      <c r="R56" s="376"/>
      <c r="S56" s="377"/>
      <c r="T56" s="378" t="str">
        <f t="shared" si="6"/>
        <v/>
      </c>
      <c r="V56" s="360"/>
      <c r="Z56" s="361"/>
    </row>
    <row r="57" ht="39.75" customHeight="1">
      <c r="B57" s="237"/>
      <c r="D57" s="374" t="s">
        <v>2335</v>
      </c>
      <c r="E57" s="379"/>
      <c r="F57" s="380"/>
      <c r="G57" s="381"/>
      <c r="H57" s="382" t="str">
        <f t="shared" si="4"/>
        <v/>
      </c>
      <c r="J57" s="374" t="s">
        <v>2335</v>
      </c>
      <c r="K57" s="379"/>
      <c r="L57" s="380"/>
      <c r="M57" s="381"/>
      <c r="N57" s="382" t="str">
        <f t="shared" si="5"/>
        <v/>
      </c>
      <c r="P57" s="374" t="s">
        <v>2335</v>
      </c>
      <c r="Q57" s="379"/>
      <c r="R57" s="380"/>
      <c r="S57" s="381"/>
      <c r="T57" s="382" t="str">
        <f t="shared" si="6"/>
        <v/>
      </c>
      <c r="V57" s="360"/>
      <c r="Z57" s="361"/>
    </row>
    <row r="58" ht="39.75" customHeight="1">
      <c r="B58" s="237"/>
      <c r="D58" s="374" t="s">
        <v>2336</v>
      </c>
      <c r="E58" s="375"/>
      <c r="F58" s="376"/>
      <c r="G58" s="377"/>
      <c r="H58" s="378" t="str">
        <f t="shared" si="4"/>
        <v/>
      </c>
      <c r="J58" s="374" t="s">
        <v>2336</v>
      </c>
      <c r="K58" s="375"/>
      <c r="L58" s="376"/>
      <c r="M58" s="377"/>
      <c r="N58" s="378" t="str">
        <f t="shared" si="5"/>
        <v/>
      </c>
      <c r="P58" s="374" t="s">
        <v>2336</v>
      </c>
      <c r="Q58" s="375"/>
      <c r="R58" s="376"/>
      <c r="S58" s="377"/>
      <c r="T58" s="378" t="str">
        <f t="shared" si="6"/>
        <v/>
      </c>
      <c r="V58" s="360"/>
      <c r="Z58" s="361"/>
    </row>
    <row r="59" ht="39.75" customHeight="1">
      <c r="B59" s="237"/>
      <c r="D59" s="374" t="s">
        <v>2337</v>
      </c>
      <c r="E59" s="379"/>
      <c r="F59" s="380"/>
      <c r="G59" s="381"/>
      <c r="H59" s="382" t="str">
        <f t="shared" si="4"/>
        <v/>
      </c>
      <c r="J59" s="374" t="s">
        <v>2337</v>
      </c>
      <c r="K59" s="379"/>
      <c r="L59" s="380"/>
      <c r="M59" s="381"/>
      <c r="N59" s="382" t="str">
        <f t="shared" si="5"/>
        <v/>
      </c>
      <c r="P59" s="374" t="s">
        <v>2337</v>
      </c>
      <c r="Q59" s="379"/>
      <c r="R59" s="380"/>
      <c r="S59" s="381"/>
      <c r="T59" s="382" t="str">
        <f t="shared" si="6"/>
        <v/>
      </c>
      <c r="V59" s="360"/>
      <c r="Z59" s="361"/>
    </row>
    <row r="60" ht="39.75" customHeight="1">
      <c r="B60" s="237"/>
      <c r="D60" s="374" t="s">
        <v>2338</v>
      </c>
      <c r="E60" s="375"/>
      <c r="F60" s="376"/>
      <c r="G60" s="377"/>
      <c r="H60" s="378" t="str">
        <f t="shared" si="4"/>
        <v/>
      </c>
      <c r="J60" s="374" t="s">
        <v>2338</v>
      </c>
      <c r="K60" s="375"/>
      <c r="L60" s="376"/>
      <c r="M60" s="377"/>
      <c r="N60" s="378" t="str">
        <f t="shared" si="5"/>
        <v/>
      </c>
      <c r="P60" s="374" t="s">
        <v>2338</v>
      </c>
      <c r="Q60" s="375"/>
      <c r="R60" s="376"/>
      <c r="S60" s="377"/>
      <c r="T60" s="378" t="str">
        <f t="shared" si="6"/>
        <v/>
      </c>
      <c r="V60" s="360"/>
      <c r="Z60" s="361"/>
    </row>
    <row r="61" ht="39.75" customHeight="1">
      <c r="B61" s="237"/>
      <c r="D61" s="374" t="s">
        <v>2339</v>
      </c>
      <c r="E61" s="379"/>
      <c r="F61" s="380"/>
      <c r="G61" s="381"/>
      <c r="H61" s="382" t="str">
        <f t="shared" si="4"/>
        <v/>
      </c>
      <c r="J61" s="374" t="s">
        <v>2339</v>
      </c>
      <c r="K61" s="379"/>
      <c r="L61" s="380"/>
      <c r="M61" s="381"/>
      <c r="N61" s="382" t="str">
        <f t="shared" si="5"/>
        <v/>
      </c>
      <c r="P61" s="374" t="s">
        <v>2339</v>
      </c>
      <c r="Q61" s="379"/>
      <c r="R61" s="380"/>
      <c r="S61" s="381"/>
      <c r="T61" s="382" t="str">
        <f t="shared" si="6"/>
        <v/>
      </c>
      <c r="V61" s="360"/>
      <c r="Z61" s="361"/>
    </row>
    <row r="62" ht="39.75" customHeight="1">
      <c r="B62" s="237"/>
      <c r="D62" s="374" t="s">
        <v>2340</v>
      </c>
      <c r="E62" s="375"/>
      <c r="F62" s="376"/>
      <c r="G62" s="377"/>
      <c r="H62" s="378" t="str">
        <f t="shared" si="4"/>
        <v/>
      </c>
      <c r="J62" s="374" t="s">
        <v>2340</v>
      </c>
      <c r="K62" s="375"/>
      <c r="L62" s="376"/>
      <c r="M62" s="377"/>
      <c r="N62" s="378" t="str">
        <f t="shared" si="5"/>
        <v/>
      </c>
      <c r="P62" s="374" t="s">
        <v>2340</v>
      </c>
      <c r="Q62" s="375"/>
      <c r="R62" s="376"/>
      <c r="S62" s="377"/>
      <c r="T62" s="378" t="str">
        <f t="shared" si="6"/>
        <v/>
      </c>
      <c r="V62" s="360"/>
      <c r="Z62" s="361"/>
    </row>
    <row r="63" ht="39.75" customHeight="1">
      <c r="B63" s="237"/>
      <c r="D63" s="383" t="s">
        <v>2341</v>
      </c>
      <c r="E63" s="384"/>
      <c r="F63" s="385"/>
      <c r="G63" s="386"/>
      <c r="H63" s="387" t="str">
        <f t="shared" si="4"/>
        <v/>
      </c>
      <c r="J63" s="383" t="s">
        <v>2341</v>
      </c>
      <c r="K63" s="384"/>
      <c r="L63" s="385"/>
      <c r="M63" s="386"/>
      <c r="N63" s="387" t="str">
        <f t="shared" si="5"/>
        <v/>
      </c>
      <c r="P63" s="383" t="s">
        <v>2341</v>
      </c>
      <c r="Q63" s="384"/>
      <c r="R63" s="385"/>
      <c r="S63" s="386"/>
      <c r="T63" s="387" t="str">
        <f t="shared" si="6"/>
        <v/>
      </c>
      <c r="V63" s="360"/>
      <c r="Z63" s="361"/>
    </row>
    <row r="64" ht="60.0" customHeight="1">
      <c r="B64" s="237"/>
      <c r="D64" s="388" t="s">
        <v>2322</v>
      </c>
      <c r="E64" s="389" t="str">
        <f>ROUNDUP(F69/(VLOOKUP(1,tblRPECoefficientWithoutColumnHeaders,2,0)*G69^2+VLOOKUP(2,tblRPECoefficientWithoutColumnHeaders,2,0)*G69+VLOOKUP(3,tblRPECoefficientWithoutColumnHeaders,2,0)),0)</f>
        <v>0 LBS</v>
      </c>
      <c r="F64" s="390"/>
      <c r="G64" s="390"/>
      <c r="H64" s="391"/>
      <c r="J64" s="388" t="s">
        <v>2322</v>
      </c>
      <c r="K64" s="389" t="str">
        <f>ROUNDUP(L69/(VLOOKUP(1,tblRPECoefficientWithoutColumnHeaders,2,0)*M69^2+VLOOKUP(2,tblRPECoefficientWithoutColumnHeaders,2,0)*M69+VLOOKUP(3,tblRPECoefficientWithoutColumnHeaders,2,0)),0)</f>
        <v>0 LBS</v>
      </c>
      <c r="L64" s="390"/>
      <c r="M64" s="390"/>
      <c r="N64" s="391"/>
      <c r="P64" s="392" t="s">
        <v>2322</v>
      </c>
      <c r="Q64" s="393" t="str">
        <f>ROUNDUP(R69/(VLOOKUP(1,tblRPECoefficientWithoutColumnHeaders,2,0)*S69^2+VLOOKUP(2,tblRPECoefficientWithoutColumnHeaders,2,0)*S69+VLOOKUP(3,tblRPECoefficientWithoutColumnHeaders,2,0)),0)</f>
        <v>0 LBS</v>
      </c>
      <c r="R64" s="394"/>
      <c r="S64" s="394"/>
      <c r="T64" s="395"/>
      <c r="V64" s="360"/>
      <c r="Z64" s="361"/>
    </row>
    <row r="65" ht="60.0" customHeight="1">
      <c r="B65" s="237"/>
      <c r="D65" s="396"/>
      <c r="E65" s="399"/>
      <c r="F65" s="399"/>
      <c r="G65" s="399"/>
      <c r="H65" s="399"/>
      <c r="J65" s="396"/>
      <c r="K65" s="419"/>
      <c r="L65" s="419"/>
      <c r="M65" s="399"/>
      <c r="N65" s="399"/>
      <c r="P65" s="400" t="s">
        <v>2342</v>
      </c>
      <c r="Q65" s="401"/>
      <c r="R65" s="420" t="s">
        <v>2343</v>
      </c>
      <c r="S65" s="403"/>
      <c r="T65" s="404" t="str">
        <f>S65*Q65</f>
        <v>0</v>
      </c>
      <c r="V65" s="360"/>
      <c r="Z65" s="361"/>
    </row>
    <row r="66" ht="60.0" customHeight="1">
      <c r="B66" s="237"/>
      <c r="D66" s="396" t="s">
        <v>2321</v>
      </c>
      <c r="E66" s="405" t="str">
        <f>IF(COUNT(H55:H63)&gt;0,AVERAGEIF(H55:H63,"&gt;0"),0)</f>
        <v>0%</v>
      </c>
      <c r="F66" s="73"/>
      <c r="G66" s="73"/>
      <c r="H66" s="74"/>
      <c r="J66" s="396" t="s">
        <v>2321</v>
      </c>
      <c r="K66" s="405" t="str">
        <f>IF(COUNT(N55:N63)&gt;0,AVERAGEIF(N55:N63,"&gt;0"),0)</f>
        <v>0%</v>
      </c>
      <c r="L66" s="73"/>
      <c r="M66" s="73"/>
      <c r="N66" s="74"/>
      <c r="P66" s="406" t="s">
        <v>2321</v>
      </c>
      <c r="Q66" s="407" t="str">
        <f>IF(COUNT(T55:T63)&gt;0,AVERAGEIF(T55:T63,"&gt;0"),0)</f>
        <v>0%</v>
      </c>
      <c r="R66" s="408"/>
      <c r="S66" s="408"/>
      <c r="T66" s="409"/>
      <c r="V66" s="360"/>
      <c r="Z66" s="361"/>
    </row>
    <row r="67" ht="60.0" customHeight="1">
      <c r="B67" s="237"/>
      <c r="D67" s="396" t="s">
        <v>2320</v>
      </c>
      <c r="E67" s="410" t="str">
        <f>SUM(F55:F63)</f>
        <v>0 REPS</v>
      </c>
      <c r="F67" s="73"/>
      <c r="G67" s="73"/>
      <c r="H67" s="74"/>
      <c r="J67" s="396" t="s">
        <v>2320</v>
      </c>
      <c r="K67" s="410" t="str">
        <f>SUM(L55:L63)</f>
        <v>0 REPS</v>
      </c>
      <c r="L67" s="73"/>
      <c r="M67" s="73"/>
      <c r="N67" s="74"/>
      <c r="P67" s="396" t="s">
        <v>2320</v>
      </c>
      <c r="Q67" s="410" t="str">
        <f>SUM(R55:R63)</f>
        <v>0 REPS</v>
      </c>
      <c r="R67" s="73"/>
      <c r="S67" s="73"/>
      <c r="T67" s="74"/>
      <c r="V67" s="360"/>
      <c r="Z67" s="361"/>
    </row>
    <row r="68" ht="60.0" customHeight="1">
      <c r="B68" s="237"/>
      <c r="D68" s="411" t="s">
        <v>2319</v>
      </c>
      <c r="E68" s="412" t="str">
        <f>SUM(PRODUCT(E55:F55),PRODUCT(E56:F56),PRODUCT(E57:F57),PRODUCT(E58:F58),PRODUCT(E59:F59),PRODUCT(E60:F60),PRODUCT(E61:F61),PRODUCT(E62:F62),PRODUCT(E63:F63))</f>
        <v>0 LBS</v>
      </c>
      <c r="F68" s="413"/>
      <c r="G68" s="413"/>
      <c r="H68" s="414"/>
      <c r="J68" s="411" t="s">
        <v>2319</v>
      </c>
      <c r="K68" s="412" t="str">
        <f>SUM(PRODUCT(K55:L55),PRODUCT(K56:L56),PRODUCT(K57:L57),PRODUCT(K58:L58),PRODUCT(K59:L59),PRODUCT(K60:L60),PRODUCT(K61:L61),PRODUCT(K62:L62),PRODUCT(K63:L63))</f>
        <v>0 LBS</v>
      </c>
      <c r="L68" s="413"/>
      <c r="M68" s="413"/>
      <c r="N68" s="414"/>
      <c r="P68" s="411" t="s">
        <v>2319</v>
      </c>
      <c r="Q68" s="412" t="str">
        <f>SUM(PRODUCT(Q55:R55),PRODUCT(Q56:R56),PRODUCT(Q57:R57),PRODUCT(Q58:R58),PRODUCT(Q59:R59),PRODUCT(Q60:R60),PRODUCT(Q61:R61),PRODUCT(Q62:R62),PRODUCT(Q63:R63))</f>
        <v>0 LBS</v>
      </c>
      <c r="R68" s="413"/>
      <c r="S68" s="413"/>
      <c r="T68" s="414"/>
      <c r="V68" s="364"/>
      <c r="W68" s="52"/>
      <c r="X68" s="52"/>
      <c r="Y68" s="52"/>
      <c r="Z68" s="365"/>
    </row>
    <row r="69" ht="39.75" customHeight="1">
      <c r="B69" s="270"/>
      <c r="D69" s="415"/>
      <c r="E69" s="416" t="str">
        <f>OFFSET(E54,COUNT(E55:E63),0)</f>
        <v>WEIGHT</v>
      </c>
      <c r="F69" s="417" t="str">
        <f>IF(COUNT(E55:E63)&gt;0,OFFSET(E54,MATCH(MAX(E55:E63),E55:E63,0),0),0)</f>
        <v>0 lbs</v>
      </c>
      <c r="G69" s="417" t="str">
        <f>IF(COUNT(E55:E63)&gt;0,OFFSET(F54,MATCH(MAX(E55:E63),E55:E63,0),0)+(10-OFFSET(G54,MATCH(MAX(E55:E63),E55:E63,0),0)),0)</f>
        <v>0 lbs</v>
      </c>
      <c r="H69" s="418" t="str">
        <f>IF(COUNT(E55:E63)&gt;0,OFFSET(F54,COUNT(E55:E63),0)+(10-(OFFSET(G54,COUNT(E55:E63),0))),0)</f>
        <v>0</v>
      </c>
      <c r="J69" s="415"/>
      <c r="K69" s="416" t="str">
        <f>OFFSET(K54,COUNT(K55:K63),0)</f>
        <v>WEIGHT</v>
      </c>
      <c r="L69" s="417" t="str">
        <f>IF(COUNT(K55:K63)&gt;0,OFFSET(K54,MATCH(MAX(K55:K63),K55:K63,0),0),0)</f>
        <v>0 lbs</v>
      </c>
      <c r="M69" s="417" t="str">
        <f>IF(COUNT(K55:K63)&gt;0,OFFSET(L54,MATCH(MAX(K55:K63),K55:K63,0),0)+(10-OFFSET(M54,MATCH(MAX(K55:K63),K55:K63,0),0)),0)</f>
        <v>0 lbs</v>
      </c>
      <c r="N69" s="418" t="str">
        <f>IF(COUNT(K55:K63)&gt;0,OFFSET(L54,COUNT(K55:K63),0)+(10-(OFFSET(M54,COUNT(K55:K63),0))),0)</f>
        <v>0</v>
      </c>
      <c r="P69" s="415"/>
      <c r="Q69" s="416" t="str">
        <f>OFFSET(Q54,COUNT(Q55:Q63),0)</f>
        <v>WEIGHT</v>
      </c>
      <c r="R69" s="417" t="str">
        <f>IF(COUNT(Q55:Q63)&gt;0,OFFSET(Q54,MATCH(MAX(Q55:Q63),Q55:Q63,0),0),0)</f>
        <v>0 lbs</v>
      </c>
      <c r="S69" s="417" t="str">
        <f>IF(COUNT(Q55:Q63)&gt;0,OFFSET(R54,MATCH(MAX(Q55:Q63),Q55:Q63,0),0)+(10-OFFSET(S54,MATCH(MAX(Q55:Q63),Q55:Q63,0),0)),0)</f>
        <v>0 lbs</v>
      </c>
      <c r="T69" s="418" t="str">
        <f>IF(COUNT(Q55:Q63)&gt;0,OFFSET(R54,COUNT(Q55:Q63),0)+(10-(OFFSET(S54,COUNT(Q55:Q63),0))),0)</f>
        <v>0</v>
      </c>
      <c r="V69" s="415"/>
      <c r="W69" s="416"/>
      <c r="X69" s="417"/>
      <c r="Y69" s="417"/>
      <c r="Z69" s="418"/>
    </row>
    <row r="70" ht="15.75" customHeight="1"/>
    <row r="71" ht="15.75" customHeight="1"/>
    <row r="72" ht="79.5" customHeight="1">
      <c r="B72" s="348">
        <v>3.0</v>
      </c>
      <c r="D72" s="349">
        <v>1.0</v>
      </c>
      <c r="E72" s="10"/>
      <c r="F72" s="10"/>
      <c r="G72" s="10"/>
      <c r="H72" s="3"/>
      <c r="J72" s="349">
        <v>2.0</v>
      </c>
      <c r="K72" s="10"/>
      <c r="L72" s="10"/>
      <c r="M72" s="10"/>
      <c r="N72" s="3"/>
      <c r="P72" s="349">
        <v>3.0</v>
      </c>
      <c r="Q72" s="10"/>
      <c r="R72" s="10"/>
      <c r="S72" s="10"/>
      <c r="T72" s="3"/>
      <c r="V72" s="349" t="s">
        <v>2325</v>
      </c>
      <c r="W72" s="10"/>
      <c r="X72" s="10"/>
      <c r="Y72" s="10"/>
      <c r="Z72" s="3"/>
    </row>
    <row r="73" ht="15.0" customHeight="1">
      <c r="B73" s="237"/>
    </row>
    <row r="74" ht="79.5" customHeight="1">
      <c r="B74" s="237"/>
      <c r="D74" s="350" t="str">
        <f>OFFSET('PROGRAMMING SKELETON'!D228,F2-1,0)</f>
        <v>Slot 7 Week 16</v>
      </c>
      <c r="E74" s="62"/>
      <c r="F74" s="62"/>
      <c r="G74" s="62"/>
      <c r="H74" s="63"/>
      <c r="J74" s="350" t="str">
        <f>OFFSET('PROGRAMMING SKELETON'!G228,F2-1,0)</f>
        <v>Slot 8 Week 16</v>
      </c>
      <c r="K74" s="62"/>
      <c r="L74" s="62"/>
      <c r="M74" s="62"/>
      <c r="N74" s="63"/>
      <c r="P74" s="350" t="str">
        <f>OFFSET('PROGRAMMING SKELETON'!J228,F2-1,0)</f>
        <v>Slot 9 Week 16</v>
      </c>
      <c r="Q74" s="62"/>
      <c r="R74" s="62"/>
      <c r="S74" s="62"/>
      <c r="T74" s="63"/>
      <c r="V74" s="350" t="str">
        <f>OFFSET('PROGRAMMING SKELETON'!M229,F50-1,0)</f>
        <v>GPP or None</v>
      </c>
      <c r="W74" s="62"/>
      <c r="X74" s="62"/>
      <c r="Y74" s="62"/>
      <c r="Z74" s="63"/>
    </row>
    <row r="75" ht="49.5" customHeight="1">
      <c r="B75" s="237"/>
      <c r="D75" s="351" t="s">
        <v>2326</v>
      </c>
      <c r="E75" s="352" t="str">
        <f>OFFSET('PROGRAMMING SKELETON'!D57,F2-1,0)</f>
        <v>reps Slot 7 Week 16</v>
      </c>
      <c r="F75" s="353"/>
      <c r="G75" s="353"/>
      <c r="H75" s="354"/>
      <c r="J75" s="351" t="s">
        <v>2326</v>
      </c>
      <c r="K75" s="421" t="str">
        <f>OFFSET('PROGRAMMING SKELETON'!E57,F2-1,0)</f>
        <v>reps Slot 8 Week 16</v>
      </c>
      <c r="L75" s="353"/>
      <c r="M75" s="353"/>
      <c r="N75" s="354"/>
      <c r="P75" s="351" t="s">
        <v>2326</v>
      </c>
      <c r="Q75" s="421" t="str">
        <f>OFFSET('PROGRAMMING SKELETON'!F57,F2-1,0)</f>
        <v>reps Slot 9 Week 16</v>
      </c>
      <c r="R75" s="353"/>
      <c r="S75" s="353"/>
      <c r="T75" s="354"/>
      <c r="V75" s="355" t="str">
        <f>OFFSET('PROGRAMMING SKELETON'!N229,F50-1,0)</f>
        <v>GPP or None</v>
      </c>
      <c r="W75" s="353"/>
      <c r="X75" s="353"/>
      <c r="Y75" s="353"/>
      <c r="Z75" s="354"/>
    </row>
    <row r="76" ht="49.5" customHeight="1">
      <c r="B76" s="237"/>
      <c r="D76" s="356"/>
      <c r="E76" s="357"/>
      <c r="F76" s="358"/>
      <c r="G76" s="358"/>
      <c r="H76" s="359"/>
      <c r="J76" s="356"/>
      <c r="K76" s="357"/>
      <c r="L76" s="358"/>
      <c r="M76" s="358"/>
      <c r="N76" s="359"/>
      <c r="P76" s="356"/>
      <c r="Q76" s="357"/>
      <c r="R76" s="358"/>
      <c r="S76" s="358"/>
      <c r="T76" s="359"/>
      <c r="V76" s="360"/>
      <c r="Z76" s="361"/>
    </row>
    <row r="77" ht="139.5" customHeight="1">
      <c r="B77" s="237"/>
      <c r="D77" s="362" t="s">
        <v>2327</v>
      </c>
      <c r="E77" s="363" t="str">
        <f>OFFSET('PROGRAMMING SKELETON'!E228,F2-1,0)</f>
        <v>Notes Slot 7 Week 16</v>
      </c>
      <c r="F77" s="59"/>
      <c r="G77" s="59"/>
      <c r="H77" s="60"/>
      <c r="J77" s="362" t="s">
        <v>2327</v>
      </c>
      <c r="K77" s="422" t="str">
        <f>OFFSET('PROGRAMMING SKELETON'!H228,F2-1,0)</f>
        <v>Notes Slot 8 Week 16</v>
      </c>
      <c r="L77" s="59"/>
      <c r="M77" s="59"/>
      <c r="N77" s="60"/>
      <c r="P77" s="362" t="s">
        <v>2327</v>
      </c>
      <c r="Q77" s="422" t="str">
        <f>OFFSET('PROGRAMMING SKELETON'!K228,F2-1,0)</f>
        <v>Notes Slot 9 Week 16</v>
      </c>
      <c r="R77" s="59"/>
      <c r="S77" s="59"/>
      <c r="T77" s="60"/>
      <c r="V77" s="364"/>
      <c r="W77" s="52"/>
      <c r="X77" s="52"/>
      <c r="Y77" s="52"/>
      <c r="Z77" s="365"/>
    </row>
    <row r="78" ht="60.0" customHeight="1">
      <c r="B78" s="237"/>
      <c r="D78" s="366" t="s">
        <v>2328</v>
      </c>
      <c r="E78" s="366" t="s">
        <v>2329</v>
      </c>
      <c r="F78" s="366" t="s">
        <v>2320</v>
      </c>
      <c r="G78" s="366" t="s">
        <v>2330</v>
      </c>
      <c r="H78" s="366" t="s">
        <v>2331</v>
      </c>
      <c r="J78" s="366" t="s">
        <v>2328</v>
      </c>
      <c r="K78" s="366" t="s">
        <v>2329</v>
      </c>
      <c r="L78" s="366" t="s">
        <v>2320</v>
      </c>
      <c r="M78" s="366" t="s">
        <v>2330</v>
      </c>
      <c r="N78" s="366" t="s">
        <v>2331</v>
      </c>
      <c r="P78" s="366" t="s">
        <v>2328</v>
      </c>
      <c r="Q78" s="366" t="s">
        <v>2329</v>
      </c>
      <c r="R78" s="366" t="s">
        <v>2320</v>
      </c>
      <c r="S78" s="366" t="s">
        <v>2330</v>
      </c>
      <c r="T78" s="366" t="s">
        <v>2331</v>
      </c>
      <c r="V78" s="367" t="s">
        <v>2332</v>
      </c>
      <c r="W78" s="62"/>
      <c r="X78" s="62"/>
      <c r="Y78" s="62"/>
      <c r="Z78" s="63"/>
    </row>
    <row r="79" ht="39.75" customHeight="1">
      <c r="B79" s="237"/>
      <c r="D79" s="368" t="s">
        <v>2333</v>
      </c>
      <c r="E79" s="369"/>
      <c r="F79" s="370"/>
      <c r="G79" s="371"/>
      <c r="H79" s="372" t="str">
        <f t="shared" ref="H79:H87" si="7">IF(ISNUMBER(E79),E79/E$88,"")</f>
        <v/>
      </c>
      <c r="J79" s="368" t="s">
        <v>2333</v>
      </c>
      <c r="K79" s="369"/>
      <c r="L79" s="370"/>
      <c r="M79" s="371"/>
      <c r="N79" s="372" t="str">
        <f t="shared" ref="N79:N87" si="8">IF(ISNUMBER(K79),K79/K$88,"")</f>
        <v/>
      </c>
      <c r="P79" s="368" t="s">
        <v>2333</v>
      </c>
      <c r="Q79" s="369"/>
      <c r="R79" s="370"/>
      <c r="S79" s="371"/>
      <c r="T79" s="372" t="str">
        <f t="shared" ref="T79:T87" si="9">IF(ISNUMBER(Q79),Q79/Q$88,"")</f>
        <v/>
      </c>
      <c r="V79" s="373"/>
      <c r="W79" s="353"/>
      <c r="X79" s="353"/>
      <c r="Y79" s="353"/>
      <c r="Z79" s="354"/>
    </row>
    <row r="80" ht="39.75" customHeight="1">
      <c r="B80" s="237"/>
      <c r="D80" s="374" t="s">
        <v>2334</v>
      </c>
      <c r="E80" s="375"/>
      <c r="F80" s="376"/>
      <c r="G80" s="377"/>
      <c r="H80" s="378" t="str">
        <f t="shared" si="7"/>
        <v/>
      </c>
      <c r="J80" s="374" t="s">
        <v>2334</v>
      </c>
      <c r="K80" s="375"/>
      <c r="L80" s="376"/>
      <c r="M80" s="377"/>
      <c r="N80" s="378" t="str">
        <f t="shared" si="8"/>
        <v/>
      </c>
      <c r="P80" s="374" t="s">
        <v>2334</v>
      </c>
      <c r="Q80" s="375"/>
      <c r="R80" s="376"/>
      <c r="S80" s="377"/>
      <c r="T80" s="378" t="str">
        <f t="shared" si="9"/>
        <v/>
      </c>
      <c r="V80" s="360"/>
      <c r="Z80" s="361"/>
    </row>
    <row r="81" ht="39.75" customHeight="1">
      <c r="B81" s="237"/>
      <c r="D81" s="374" t="s">
        <v>2335</v>
      </c>
      <c r="E81" s="379"/>
      <c r="F81" s="380"/>
      <c r="G81" s="381"/>
      <c r="H81" s="382" t="str">
        <f t="shared" si="7"/>
        <v/>
      </c>
      <c r="J81" s="374" t="s">
        <v>2335</v>
      </c>
      <c r="K81" s="379"/>
      <c r="L81" s="380"/>
      <c r="M81" s="381"/>
      <c r="N81" s="382" t="str">
        <f t="shared" si="8"/>
        <v/>
      </c>
      <c r="P81" s="374" t="s">
        <v>2335</v>
      </c>
      <c r="Q81" s="379"/>
      <c r="R81" s="380"/>
      <c r="S81" s="381"/>
      <c r="T81" s="382" t="str">
        <f t="shared" si="9"/>
        <v/>
      </c>
      <c r="V81" s="360"/>
      <c r="Z81" s="361"/>
    </row>
    <row r="82" ht="39.75" customHeight="1">
      <c r="B82" s="237"/>
      <c r="D82" s="374" t="s">
        <v>2336</v>
      </c>
      <c r="E82" s="375"/>
      <c r="F82" s="376"/>
      <c r="G82" s="377"/>
      <c r="H82" s="378" t="str">
        <f t="shared" si="7"/>
        <v/>
      </c>
      <c r="J82" s="374" t="s">
        <v>2336</v>
      </c>
      <c r="K82" s="375"/>
      <c r="L82" s="376"/>
      <c r="M82" s="377"/>
      <c r="N82" s="378" t="str">
        <f t="shared" si="8"/>
        <v/>
      </c>
      <c r="P82" s="374" t="s">
        <v>2336</v>
      </c>
      <c r="Q82" s="375"/>
      <c r="R82" s="376"/>
      <c r="S82" s="377"/>
      <c r="T82" s="378" t="str">
        <f t="shared" si="9"/>
        <v/>
      </c>
      <c r="V82" s="360"/>
      <c r="Z82" s="361"/>
    </row>
    <row r="83" ht="39.75" customHeight="1">
      <c r="B83" s="237"/>
      <c r="D83" s="374" t="s">
        <v>2337</v>
      </c>
      <c r="E83" s="379"/>
      <c r="F83" s="380"/>
      <c r="G83" s="381"/>
      <c r="H83" s="382" t="str">
        <f t="shared" si="7"/>
        <v/>
      </c>
      <c r="J83" s="374" t="s">
        <v>2337</v>
      </c>
      <c r="K83" s="379"/>
      <c r="L83" s="380"/>
      <c r="M83" s="381"/>
      <c r="N83" s="382" t="str">
        <f t="shared" si="8"/>
        <v/>
      </c>
      <c r="P83" s="374" t="s">
        <v>2337</v>
      </c>
      <c r="Q83" s="379"/>
      <c r="R83" s="380"/>
      <c r="S83" s="381"/>
      <c r="T83" s="382" t="str">
        <f t="shared" si="9"/>
        <v/>
      </c>
      <c r="V83" s="360"/>
      <c r="Z83" s="361"/>
    </row>
    <row r="84" ht="39.75" customHeight="1">
      <c r="B84" s="237"/>
      <c r="D84" s="374" t="s">
        <v>2338</v>
      </c>
      <c r="E84" s="375"/>
      <c r="F84" s="376"/>
      <c r="G84" s="377"/>
      <c r="H84" s="378" t="str">
        <f t="shared" si="7"/>
        <v/>
      </c>
      <c r="J84" s="374" t="s">
        <v>2338</v>
      </c>
      <c r="K84" s="375"/>
      <c r="L84" s="376"/>
      <c r="M84" s="377"/>
      <c r="N84" s="378" t="str">
        <f t="shared" si="8"/>
        <v/>
      </c>
      <c r="P84" s="374" t="s">
        <v>2338</v>
      </c>
      <c r="Q84" s="375"/>
      <c r="R84" s="376"/>
      <c r="S84" s="377"/>
      <c r="T84" s="378" t="str">
        <f t="shared" si="9"/>
        <v/>
      </c>
      <c r="V84" s="360"/>
      <c r="Z84" s="361"/>
    </row>
    <row r="85" ht="39.75" customHeight="1">
      <c r="B85" s="237"/>
      <c r="D85" s="374" t="s">
        <v>2339</v>
      </c>
      <c r="E85" s="379"/>
      <c r="F85" s="380"/>
      <c r="G85" s="381"/>
      <c r="H85" s="382" t="str">
        <f t="shared" si="7"/>
        <v/>
      </c>
      <c r="J85" s="374" t="s">
        <v>2339</v>
      </c>
      <c r="K85" s="379"/>
      <c r="L85" s="380"/>
      <c r="M85" s="381"/>
      <c r="N85" s="382" t="str">
        <f t="shared" si="8"/>
        <v/>
      </c>
      <c r="P85" s="374" t="s">
        <v>2339</v>
      </c>
      <c r="Q85" s="379"/>
      <c r="R85" s="380"/>
      <c r="S85" s="381"/>
      <c r="T85" s="382" t="str">
        <f t="shared" si="9"/>
        <v/>
      </c>
      <c r="V85" s="360"/>
      <c r="Z85" s="361"/>
    </row>
    <row r="86" ht="39.75" customHeight="1">
      <c r="B86" s="237"/>
      <c r="D86" s="374" t="s">
        <v>2340</v>
      </c>
      <c r="E86" s="375"/>
      <c r="F86" s="376"/>
      <c r="G86" s="377"/>
      <c r="H86" s="378" t="str">
        <f t="shared" si="7"/>
        <v/>
      </c>
      <c r="J86" s="374" t="s">
        <v>2340</v>
      </c>
      <c r="K86" s="375"/>
      <c r="L86" s="376"/>
      <c r="M86" s="377"/>
      <c r="N86" s="378" t="str">
        <f t="shared" si="8"/>
        <v/>
      </c>
      <c r="P86" s="374" t="s">
        <v>2340</v>
      </c>
      <c r="Q86" s="375"/>
      <c r="R86" s="376"/>
      <c r="S86" s="377"/>
      <c r="T86" s="378" t="str">
        <f t="shared" si="9"/>
        <v/>
      </c>
      <c r="V86" s="360"/>
      <c r="Z86" s="361"/>
    </row>
    <row r="87" ht="39.75" customHeight="1">
      <c r="B87" s="237"/>
      <c r="D87" s="383" t="s">
        <v>2341</v>
      </c>
      <c r="E87" s="384"/>
      <c r="F87" s="385"/>
      <c r="G87" s="386"/>
      <c r="H87" s="387" t="str">
        <f t="shared" si="7"/>
        <v/>
      </c>
      <c r="J87" s="383" t="s">
        <v>2341</v>
      </c>
      <c r="K87" s="384"/>
      <c r="L87" s="385"/>
      <c r="M87" s="386"/>
      <c r="N87" s="387" t="str">
        <f t="shared" si="8"/>
        <v/>
      </c>
      <c r="P87" s="383" t="s">
        <v>2341</v>
      </c>
      <c r="Q87" s="384"/>
      <c r="R87" s="385"/>
      <c r="S87" s="386"/>
      <c r="T87" s="387" t="str">
        <f t="shared" si="9"/>
        <v/>
      </c>
      <c r="V87" s="360"/>
      <c r="Z87" s="361"/>
    </row>
    <row r="88" ht="60.0" customHeight="1">
      <c r="B88" s="237"/>
      <c r="D88" s="388" t="s">
        <v>2322</v>
      </c>
      <c r="E88" s="389" t="str">
        <f>ROUNDUP(F93/(VLOOKUP(1,tblRPECoefficientWithoutColumnHeaders,2,0)*G93^2+VLOOKUP(2,tblRPECoefficientWithoutColumnHeaders,2,0)*G93+VLOOKUP(3,tblRPECoefficientWithoutColumnHeaders,2,0)),0)</f>
        <v>0 LBS</v>
      </c>
      <c r="F88" s="390"/>
      <c r="G88" s="390"/>
      <c r="H88" s="391"/>
      <c r="J88" s="388" t="s">
        <v>2322</v>
      </c>
      <c r="K88" s="389" t="str">
        <f>ROUNDUP(L93/(VLOOKUP(1,tblRPECoefficientWithoutColumnHeaders,2,0)*M93^2+VLOOKUP(2,tblRPECoefficientWithoutColumnHeaders,2,0)*M93+VLOOKUP(3,tblRPECoefficientWithoutColumnHeaders,2,0)),0)</f>
        <v>0 LBS</v>
      </c>
      <c r="L88" s="390"/>
      <c r="M88" s="390"/>
      <c r="N88" s="391"/>
      <c r="P88" s="392" t="s">
        <v>2322</v>
      </c>
      <c r="Q88" s="393" t="str">
        <f>ROUNDUP(R93/(VLOOKUP(1,tblRPECoefficientWithoutColumnHeaders,2,0)*S93^2+VLOOKUP(2,tblRPECoefficientWithoutColumnHeaders,2,0)*S93+VLOOKUP(3,tblRPECoefficientWithoutColumnHeaders,2,0)),0)</f>
        <v>0 LBS</v>
      </c>
      <c r="R88" s="394"/>
      <c r="S88" s="394"/>
      <c r="T88" s="395"/>
      <c r="V88" s="360"/>
      <c r="Z88" s="361"/>
    </row>
    <row r="89" ht="60.0" customHeight="1">
      <c r="B89" s="237"/>
      <c r="D89" s="396"/>
      <c r="E89" s="399" t="str">
        <f t="shared" ref="E89:H89" si="10">D89*B89</f>
        <v>0%</v>
      </c>
      <c r="F89" s="399" t="str">
        <f t="shared" si="10"/>
        <v>0%</v>
      </c>
      <c r="G89" s="399" t="str">
        <f t="shared" si="10"/>
        <v>0%</v>
      </c>
      <c r="H89" s="399" t="str">
        <f t="shared" si="10"/>
        <v>0%</v>
      </c>
      <c r="J89" s="396"/>
      <c r="K89" s="419"/>
      <c r="L89" s="419"/>
      <c r="M89" s="419"/>
      <c r="N89" s="399" t="str">
        <f>M89*K89</f>
        <v>0%</v>
      </c>
      <c r="P89" s="400" t="s">
        <v>2342</v>
      </c>
      <c r="Q89" s="401"/>
      <c r="R89" s="402" t="s">
        <v>2343</v>
      </c>
      <c r="S89" s="403"/>
      <c r="T89" s="404" t="str">
        <f>S89*Q89</f>
        <v>0</v>
      </c>
      <c r="V89" s="360"/>
      <c r="Z89" s="361"/>
    </row>
    <row r="90" ht="60.0" customHeight="1">
      <c r="B90" s="237"/>
      <c r="D90" s="396" t="s">
        <v>2321</v>
      </c>
      <c r="E90" s="405" t="str">
        <f>IF(COUNT(H79:H87)&gt;0,AVERAGEIF(H79:H87,"&gt;0"),0)</f>
        <v>0%</v>
      </c>
      <c r="F90" s="73"/>
      <c r="G90" s="73"/>
      <c r="H90" s="74"/>
      <c r="J90" s="396" t="s">
        <v>2321</v>
      </c>
      <c r="K90" s="405" t="str">
        <f>IF(COUNT(N79:N87)&gt;0,AVERAGEIF(N79:N87,"&gt;0"),0)</f>
        <v>0%</v>
      </c>
      <c r="L90" s="73"/>
      <c r="M90" s="73"/>
      <c r="N90" s="74"/>
      <c r="P90" s="406" t="s">
        <v>2321</v>
      </c>
      <c r="Q90" s="407" t="str">
        <f>IF(COUNT(T79:T87)&gt;0,AVERAGEIF(T79:T87,"&gt;0"),0)</f>
        <v>0%</v>
      </c>
      <c r="R90" s="408"/>
      <c r="S90" s="408"/>
      <c r="T90" s="409"/>
      <c r="V90" s="360"/>
      <c r="Z90" s="361"/>
    </row>
    <row r="91" ht="60.0" customHeight="1">
      <c r="B91" s="237"/>
      <c r="D91" s="396" t="s">
        <v>2320</v>
      </c>
      <c r="E91" s="410" t="str">
        <f>SUM(F79:F87)</f>
        <v>0 REPS</v>
      </c>
      <c r="F91" s="73"/>
      <c r="G91" s="73"/>
      <c r="H91" s="74"/>
      <c r="J91" s="396" t="s">
        <v>2320</v>
      </c>
      <c r="K91" s="410" t="str">
        <f>SUM(L79:L87)</f>
        <v>0 REPS</v>
      </c>
      <c r="L91" s="73"/>
      <c r="M91" s="73"/>
      <c r="N91" s="74"/>
      <c r="P91" s="396" t="s">
        <v>2320</v>
      </c>
      <c r="Q91" s="410" t="str">
        <f>SUM(R79:R87)</f>
        <v>0 REPS</v>
      </c>
      <c r="R91" s="73"/>
      <c r="S91" s="73"/>
      <c r="T91" s="74"/>
      <c r="V91" s="360"/>
      <c r="Z91" s="361"/>
    </row>
    <row r="92" ht="60.0" customHeight="1">
      <c r="B92" s="237"/>
      <c r="D92" s="411" t="s">
        <v>2319</v>
      </c>
      <c r="E92" s="412" t="str">
        <f>SUM(PRODUCT(E79:F79),PRODUCT(E80:F80),PRODUCT(E81:F81),PRODUCT(E82:F82),PRODUCT(E83:F83),PRODUCT(E84:F84),PRODUCT(E85:F85),PRODUCT(E86:F86),PRODUCT(E87:F87))</f>
        <v>0 LBS</v>
      </c>
      <c r="F92" s="413"/>
      <c r="G92" s="413"/>
      <c r="H92" s="414"/>
      <c r="J92" s="411" t="s">
        <v>2319</v>
      </c>
      <c r="K92" s="412" t="str">
        <f>SUM(PRODUCT(K79:L79),PRODUCT(K80:L80),PRODUCT(K81:L81),PRODUCT(K82:L82),PRODUCT(K83:L83),PRODUCT(K84:L84),PRODUCT(K85:L85),PRODUCT(K86:L86),PRODUCT(K87:L87))</f>
        <v>0 LBS</v>
      </c>
      <c r="L92" s="413"/>
      <c r="M92" s="413"/>
      <c r="N92" s="414"/>
      <c r="P92" s="411" t="s">
        <v>2319</v>
      </c>
      <c r="Q92" s="412" t="str">
        <f>SUM(PRODUCT(Q79:R79),PRODUCT(Q80:R80),PRODUCT(Q81:R81),PRODUCT(Q82:R82),PRODUCT(Q83:R83),PRODUCT(Q84:R84),PRODUCT(Q85:R85),PRODUCT(Q86:R86),PRODUCT(Q87:R87))</f>
        <v>0 LBS</v>
      </c>
      <c r="R92" s="413"/>
      <c r="S92" s="413"/>
      <c r="T92" s="414"/>
      <c r="V92" s="364"/>
      <c r="W92" s="52"/>
      <c r="X92" s="52"/>
      <c r="Y92" s="52"/>
      <c r="Z92" s="365"/>
    </row>
    <row r="93" ht="39.75" customHeight="1">
      <c r="B93" s="270"/>
      <c r="D93" s="415"/>
      <c r="E93" s="416" t="str">
        <f>OFFSET(E78,COUNT(E79:E87),0)</f>
        <v>WEIGHT</v>
      </c>
      <c r="F93" s="417" t="str">
        <f>IF(COUNT(E79:E87)&gt;0,OFFSET(E78,MATCH(MAX(E79:E87),E79:E87,0),0),0)</f>
        <v>0 lbs</v>
      </c>
      <c r="G93" s="417" t="str">
        <f>IF(COUNT(E79:E87)&gt;0,OFFSET(F78,MATCH(MAX(E79:E87),E79:E87,0),0)+(10-OFFSET(G78,MATCH(MAX(E79:E87),E79:E87,0),0)),0)</f>
        <v>0 lbs</v>
      </c>
      <c r="H93" s="418" t="str">
        <f>IF(COUNT(E79:E87)&gt;0,OFFSET(F78,COUNT(E79:E87),0)+(10-(OFFSET(G78,COUNT(E79:E87),0))),0)</f>
        <v>0</v>
      </c>
      <c r="J93" s="415"/>
      <c r="K93" s="416" t="str">
        <f>OFFSET(K78,COUNT(K79:K87),0)</f>
        <v>WEIGHT</v>
      </c>
      <c r="L93" s="417" t="str">
        <f>IF(COUNT(K79:K87)&gt;0,OFFSET(K78,MATCH(MAX(K79:K87),K79:K87,0),0),0)</f>
        <v>0 lbs</v>
      </c>
      <c r="M93" s="417" t="str">
        <f>IF(COUNT(K79:K87)&gt;0,OFFSET(L78,MATCH(MAX(K79:K87),K79:K87,0),0)+(10-OFFSET(M78,MATCH(MAX(K79:K87),K79:K87,0),0)),0)</f>
        <v>0 lbs</v>
      </c>
      <c r="N93" s="418" t="str">
        <f>IF(COUNT(K79:K87)&gt;0,OFFSET(L78,COUNT(K79:K87),0)+(10-(OFFSET(M78,COUNT(K79:K87),0))),0)</f>
        <v>0</v>
      </c>
      <c r="P93" s="415"/>
      <c r="Q93" s="416" t="str">
        <f>OFFSET(Q78,COUNT(Q79:Q87),0)</f>
        <v>WEIGHT</v>
      </c>
      <c r="R93" s="417" t="str">
        <f>IF(COUNT(Q79:Q87)&gt;0,OFFSET(Q78,MATCH(MAX(Q79:Q87),Q79:Q87,0),0),0)</f>
        <v>0 lbs</v>
      </c>
      <c r="S93" s="417" t="str">
        <f>IF(COUNT(Q79:Q87)&gt;0,OFFSET(R78,MATCH(MAX(Q79:Q87),Q79:Q87,0),0)+(10-OFFSET(S78,MATCH(MAX(Q79:Q87),Q79:Q87,0),0)),0)</f>
        <v>0 lbs</v>
      </c>
      <c r="T93" s="418" t="str">
        <f>IF(COUNT(Q79:Q87)&gt;0,OFFSET(R78,COUNT(Q79:Q87),0)+(10-(OFFSET(S78,COUNT(Q79:Q87),0))),0)</f>
        <v>0</v>
      </c>
      <c r="V93" s="415"/>
      <c r="W93" s="416"/>
      <c r="X93" s="417"/>
      <c r="Y93" s="417"/>
      <c r="Z93" s="418"/>
    </row>
    <row r="94" ht="15.75" customHeight="1"/>
    <row r="95" ht="22.5" customHeight="1"/>
    <row r="96" ht="75.0" customHeight="1">
      <c r="B96" s="348">
        <v>4.0</v>
      </c>
      <c r="D96" s="349">
        <v>1.0</v>
      </c>
      <c r="E96" s="10"/>
      <c r="F96" s="10"/>
      <c r="G96" s="10"/>
      <c r="H96" s="3"/>
      <c r="J96" s="349">
        <v>2.0</v>
      </c>
      <c r="K96" s="10"/>
      <c r="L96" s="10"/>
      <c r="M96" s="10"/>
      <c r="N96" s="3"/>
      <c r="P96" s="349">
        <v>3.0</v>
      </c>
      <c r="Q96" s="10"/>
      <c r="R96" s="10"/>
      <c r="S96" s="10"/>
      <c r="T96" s="3"/>
      <c r="V96" s="349" t="s">
        <v>2325</v>
      </c>
      <c r="W96" s="10"/>
      <c r="X96" s="10"/>
      <c r="Y96" s="10"/>
      <c r="Z96" s="3"/>
    </row>
    <row r="97" ht="15.0" customHeight="1">
      <c r="B97" s="237"/>
    </row>
    <row r="98" ht="75.0" customHeight="1">
      <c r="B98" s="237"/>
      <c r="D98" s="350" t="str">
        <f>OFFSET('PROGRAMMING SKELETON'!D282,F2-1,0)</f>
        <v>None</v>
      </c>
      <c r="E98" s="62"/>
      <c r="F98" s="62"/>
      <c r="G98" s="62"/>
      <c r="H98" s="63"/>
      <c r="J98" s="350" t="str">
        <f>OFFSET('PROGRAMMING SKELETON'!G282,F2-1,0)</f>
        <v>None</v>
      </c>
      <c r="K98" s="62"/>
      <c r="L98" s="62"/>
      <c r="M98" s="62"/>
      <c r="N98" s="63"/>
      <c r="P98" s="350" t="str">
        <f>OFFSET('PROGRAMMING SKELETON'!J282,F2-1,0)</f>
        <v>None</v>
      </c>
      <c r="Q98" s="62"/>
      <c r="R98" s="62"/>
      <c r="S98" s="62"/>
      <c r="T98" s="63"/>
      <c r="V98" s="350" t="str">
        <f>OFFSET('PROGRAMMING SKELETON'!M283,F74-1,0)</f>
        <v>GPP or None</v>
      </c>
      <c r="W98" s="62"/>
      <c r="X98" s="62"/>
      <c r="Y98" s="62"/>
      <c r="Z98" s="63"/>
    </row>
    <row r="99" ht="49.5" customHeight="1">
      <c r="B99" s="237"/>
      <c r="D99" s="351" t="s">
        <v>2326</v>
      </c>
      <c r="E99" s="421" t="str">
        <f>OFFSET('PROGRAMMING SKELETON'!G57,F2-1,0)</f>
        <v>reps Slot 10 Week 16</v>
      </c>
      <c r="F99" s="353"/>
      <c r="G99" s="353"/>
      <c r="H99" s="354"/>
      <c r="J99" s="351" t="s">
        <v>2326</v>
      </c>
      <c r="K99" s="421" t="str">
        <f>OFFSET('PROGRAMMING SKELETON'!H57,F2-1,0)</f>
        <v>reps Slot 11 Week 16</v>
      </c>
      <c r="L99" s="353"/>
      <c r="M99" s="353"/>
      <c r="N99" s="354"/>
      <c r="P99" s="351" t="s">
        <v>2326</v>
      </c>
      <c r="Q99" s="421" t="str">
        <f>OFFSET('PROGRAMMING SKELETON'!I57,F2-1,0)</f>
        <v>reps Slot 12 Week 16</v>
      </c>
      <c r="R99" s="353"/>
      <c r="S99" s="353"/>
      <c r="T99" s="354"/>
      <c r="V99" s="355" t="str">
        <f>OFFSET('PROGRAMMING SKELETON'!N283,F74-1,0)</f>
        <v>GPP or None</v>
      </c>
      <c r="W99" s="353"/>
      <c r="X99" s="353"/>
      <c r="Y99" s="353"/>
      <c r="Z99" s="354"/>
    </row>
    <row r="100" ht="49.5" customHeight="1">
      <c r="B100" s="237"/>
      <c r="D100" s="356"/>
      <c r="E100" s="357"/>
      <c r="F100" s="358"/>
      <c r="G100" s="358"/>
      <c r="H100" s="359"/>
      <c r="J100" s="356"/>
      <c r="K100" s="357"/>
      <c r="L100" s="358"/>
      <c r="M100" s="358"/>
      <c r="N100" s="359"/>
      <c r="P100" s="356"/>
      <c r="Q100" s="357"/>
      <c r="R100" s="358"/>
      <c r="S100" s="358"/>
      <c r="T100" s="359"/>
      <c r="V100" s="360"/>
      <c r="Z100" s="361"/>
    </row>
    <row r="101" ht="124.5" customHeight="1">
      <c r="B101" s="237"/>
      <c r="D101" s="362" t="s">
        <v>2327</v>
      </c>
      <c r="E101" s="422" t="str">
        <f>OFFSET('PROGRAMMING SKELETON'!E282,F2-1,0)</f>
        <v>None</v>
      </c>
      <c r="F101" s="59"/>
      <c r="G101" s="59"/>
      <c r="H101" s="60"/>
      <c r="J101" s="362" t="s">
        <v>2327</v>
      </c>
      <c r="K101" s="422" t="str">
        <f>OFFSET('PROGRAMMING SKELETON'!H282,F2-1,0)</f>
        <v>None</v>
      </c>
      <c r="L101" s="59"/>
      <c r="M101" s="59"/>
      <c r="N101" s="60"/>
      <c r="P101" s="362" t="s">
        <v>2327</v>
      </c>
      <c r="Q101" s="422" t="str">
        <f>OFFSET('PROGRAMMING SKELETON'!K282,F2-1,0)</f>
        <v>None</v>
      </c>
      <c r="R101" s="59"/>
      <c r="S101" s="59"/>
      <c r="T101" s="60"/>
      <c r="V101" s="364"/>
      <c r="W101" s="52"/>
      <c r="X101" s="52"/>
      <c r="Y101" s="52"/>
      <c r="Z101" s="365"/>
    </row>
    <row r="102" ht="75.0" customHeight="1">
      <c r="B102" s="237"/>
      <c r="D102" s="366" t="s">
        <v>2328</v>
      </c>
      <c r="E102" s="366" t="s">
        <v>2329</v>
      </c>
      <c r="F102" s="366" t="s">
        <v>2320</v>
      </c>
      <c r="G102" s="366" t="s">
        <v>2330</v>
      </c>
      <c r="H102" s="366" t="s">
        <v>2331</v>
      </c>
      <c r="J102" s="366" t="s">
        <v>2328</v>
      </c>
      <c r="K102" s="366" t="s">
        <v>2329</v>
      </c>
      <c r="L102" s="366" t="s">
        <v>2320</v>
      </c>
      <c r="M102" s="366" t="s">
        <v>2330</v>
      </c>
      <c r="N102" s="366" t="s">
        <v>2331</v>
      </c>
      <c r="P102" s="366" t="s">
        <v>2328</v>
      </c>
      <c r="Q102" s="366" t="s">
        <v>2329</v>
      </c>
      <c r="R102" s="366" t="s">
        <v>2320</v>
      </c>
      <c r="S102" s="366" t="s">
        <v>2330</v>
      </c>
      <c r="T102" s="366" t="s">
        <v>2331</v>
      </c>
      <c r="V102" s="367" t="s">
        <v>2332</v>
      </c>
      <c r="W102" s="62"/>
      <c r="X102" s="62"/>
      <c r="Y102" s="62"/>
      <c r="Z102" s="63"/>
    </row>
    <row r="103" ht="39.75" customHeight="1">
      <c r="B103" s="237"/>
      <c r="D103" s="368" t="s">
        <v>2333</v>
      </c>
      <c r="E103" s="369"/>
      <c r="F103" s="370"/>
      <c r="G103" s="371"/>
      <c r="H103" s="372" t="str">
        <f t="shared" ref="H103:H111" si="11">IF(ISNUMBER(E103),E103/E$112,"")</f>
        <v/>
      </c>
      <c r="J103" s="368" t="s">
        <v>2333</v>
      </c>
      <c r="K103" s="369"/>
      <c r="L103" s="370"/>
      <c r="M103" s="371"/>
      <c r="N103" s="372" t="str">
        <f t="shared" ref="N103:N111" si="12">IF(ISNUMBER(K103),K103/K$112,"")</f>
        <v/>
      </c>
      <c r="P103" s="368" t="s">
        <v>2333</v>
      </c>
      <c r="Q103" s="369"/>
      <c r="R103" s="370"/>
      <c r="S103" s="371"/>
      <c r="T103" s="372" t="str">
        <f t="shared" ref="T103:T111" si="13">IF(ISNUMBER(Q103),Q103/Q$112,"")</f>
        <v/>
      </c>
      <c r="V103" s="373"/>
      <c r="W103" s="353"/>
      <c r="X103" s="353"/>
      <c r="Y103" s="353"/>
      <c r="Z103" s="354"/>
    </row>
    <row r="104" ht="39.75" customHeight="1">
      <c r="B104" s="237"/>
      <c r="D104" s="374" t="s">
        <v>2334</v>
      </c>
      <c r="E104" s="375"/>
      <c r="F104" s="376"/>
      <c r="G104" s="377"/>
      <c r="H104" s="372" t="str">
        <f t="shared" si="11"/>
        <v/>
      </c>
      <c r="J104" s="374" t="s">
        <v>2334</v>
      </c>
      <c r="K104" s="375"/>
      <c r="L104" s="376"/>
      <c r="M104" s="377"/>
      <c r="N104" s="378" t="str">
        <f t="shared" si="12"/>
        <v/>
      </c>
      <c r="P104" s="374" t="s">
        <v>2334</v>
      </c>
      <c r="Q104" s="375"/>
      <c r="R104" s="376"/>
      <c r="S104" s="377"/>
      <c r="T104" s="378" t="str">
        <f t="shared" si="13"/>
        <v/>
      </c>
      <c r="V104" s="360"/>
      <c r="Z104" s="361"/>
    </row>
    <row r="105" ht="39.75" customHeight="1">
      <c r="B105" s="237"/>
      <c r="D105" s="374" t="s">
        <v>2335</v>
      </c>
      <c r="E105" s="369"/>
      <c r="F105" s="370"/>
      <c r="G105" s="371"/>
      <c r="H105" s="372" t="str">
        <f t="shared" si="11"/>
        <v/>
      </c>
      <c r="J105" s="374" t="s">
        <v>2335</v>
      </c>
      <c r="K105" s="369"/>
      <c r="L105" s="370"/>
      <c r="M105" s="371"/>
      <c r="N105" s="382" t="str">
        <f t="shared" si="12"/>
        <v/>
      </c>
      <c r="P105" s="374" t="s">
        <v>2335</v>
      </c>
      <c r="Q105" s="369"/>
      <c r="R105" s="370"/>
      <c r="S105" s="371"/>
      <c r="T105" s="382" t="str">
        <f t="shared" si="13"/>
        <v/>
      </c>
      <c r="V105" s="360"/>
      <c r="Z105" s="361"/>
    </row>
    <row r="106" ht="39.75" customHeight="1">
      <c r="B106" s="237"/>
      <c r="D106" s="374" t="s">
        <v>2336</v>
      </c>
      <c r="E106" s="375"/>
      <c r="F106" s="376"/>
      <c r="G106" s="377"/>
      <c r="H106" s="378" t="str">
        <f t="shared" si="11"/>
        <v/>
      </c>
      <c r="J106" s="374" t="s">
        <v>2336</v>
      </c>
      <c r="K106" s="375"/>
      <c r="L106" s="376"/>
      <c r="M106" s="377"/>
      <c r="N106" s="378" t="str">
        <f t="shared" si="12"/>
        <v/>
      </c>
      <c r="P106" s="374" t="s">
        <v>2336</v>
      </c>
      <c r="Q106" s="375"/>
      <c r="R106" s="376"/>
      <c r="S106" s="377"/>
      <c r="T106" s="378" t="str">
        <f t="shared" si="13"/>
        <v/>
      </c>
      <c r="V106" s="360"/>
      <c r="Z106" s="361"/>
    </row>
    <row r="107" ht="39.75" customHeight="1">
      <c r="B107" s="237"/>
      <c r="D107" s="374" t="s">
        <v>2337</v>
      </c>
      <c r="E107" s="369"/>
      <c r="F107" s="370"/>
      <c r="G107" s="371"/>
      <c r="H107" s="382" t="str">
        <f t="shared" si="11"/>
        <v/>
      </c>
      <c r="J107" s="374" t="s">
        <v>2337</v>
      </c>
      <c r="K107" s="369"/>
      <c r="L107" s="370"/>
      <c r="M107" s="371"/>
      <c r="N107" s="382" t="str">
        <f t="shared" si="12"/>
        <v/>
      </c>
      <c r="P107" s="374" t="s">
        <v>2337</v>
      </c>
      <c r="Q107" s="369"/>
      <c r="R107" s="370"/>
      <c r="S107" s="371"/>
      <c r="T107" s="382" t="str">
        <f t="shared" si="13"/>
        <v/>
      </c>
      <c r="V107" s="360"/>
      <c r="Z107" s="361"/>
    </row>
    <row r="108" ht="39.75" customHeight="1">
      <c r="B108" s="237"/>
      <c r="D108" s="374" t="s">
        <v>2338</v>
      </c>
      <c r="E108" s="375"/>
      <c r="F108" s="376"/>
      <c r="G108" s="377"/>
      <c r="H108" s="378" t="str">
        <f t="shared" si="11"/>
        <v/>
      </c>
      <c r="J108" s="374" t="s">
        <v>2338</v>
      </c>
      <c r="K108" s="375"/>
      <c r="L108" s="376"/>
      <c r="M108" s="377"/>
      <c r="N108" s="378" t="str">
        <f t="shared" si="12"/>
        <v/>
      </c>
      <c r="P108" s="374" t="s">
        <v>2338</v>
      </c>
      <c r="Q108" s="375"/>
      <c r="R108" s="376"/>
      <c r="S108" s="377"/>
      <c r="T108" s="378" t="str">
        <f t="shared" si="13"/>
        <v/>
      </c>
      <c r="V108" s="360"/>
      <c r="Z108" s="361"/>
    </row>
    <row r="109" ht="39.75" customHeight="1">
      <c r="B109" s="237"/>
      <c r="D109" s="374" t="s">
        <v>2339</v>
      </c>
      <c r="E109" s="369"/>
      <c r="F109" s="370"/>
      <c r="G109" s="371"/>
      <c r="H109" s="382" t="str">
        <f t="shared" si="11"/>
        <v/>
      </c>
      <c r="J109" s="374" t="s">
        <v>2339</v>
      </c>
      <c r="K109" s="369"/>
      <c r="L109" s="370"/>
      <c r="M109" s="371"/>
      <c r="N109" s="382" t="str">
        <f t="shared" si="12"/>
        <v/>
      </c>
      <c r="P109" s="374" t="s">
        <v>2339</v>
      </c>
      <c r="Q109" s="369"/>
      <c r="R109" s="370"/>
      <c r="S109" s="371"/>
      <c r="T109" s="382" t="str">
        <f t="shared" si="13"/>
        <v/>
      </c>
      <c r="V109" s="360"/>
      <c r="Z109" s="361"/>
    </row>
    <row r="110" ht="39.75" customHeight="1">
      <c r="B110" s="237"/>
      <c r="D110" s="374" t="s">
        <v>2340</v>
      </c>
      <c r="E110" s="375"/>
      <c r="F110" s="376"/>
      <c r="G110" s="377"/>
      <c r="H110" s="378" t="str">
        <f t="shared" si="11"/>
        <v/>
      </c>
      <c r="J110" s="374" t="s">
        <v>2340</v>
      </c>
      <c r="K110" s="375"/>
      <c r="L110" s="376"/>
      <c r="M110" s="377"/>
      <c r="N110" s="378" t="str">
        <f t="shared" si="12"/>
        <v/>
      </c>
      <c r="P110" s="374" t="s">
        <v>2340</v>
      </c>
      <c r="Q110" s="375"/>
      <c r="R110" s="376"/>
      <c r="S110" s="377"/>
      <c r="T110" s="378" t="str">
        <f t="shared" si="13"/>
        <v/>
      </c>
      <c r="V110" s="360"/>
      <c r="Z110" s="361"/>
    </row>
    <row r="111" ht="39.75" customHeight="1">
      <c r="B111" s="237"/>
      <c r="D111" s="383" t="s">
        <v>2341</v>
      </c>
      <c r="E111" s="369"/>
      <c r="F111" s="370"/>
      <c r="G111" s="371"/>
      <c r="H111" s="387" t="str">
        <f t="shared" si="11"/>
        <v/>
      </c>
      <c r="J111" s="383" t="s">
        <v>2341</v>
      </c>
      <c r="K111" s="369"/>
      <c r="L111" s="370"/>
      <c r="M111" s="371"/>
      <c r="N111" s="387" t="str">
        <f t="shared" si="12"/>
        <v/>
      </c>
      <c r="P111" s="383" t="s">
        <v>2341</v>
      </c>
      <c r="Q111" s="369"/>
      <c r="R111" s="370"/>
      <c r="S111" s="371"/>
      <c r="T111" s="387" t="str">
        <f t="shared" si="13"/>
        <v/>
      </c>
      <c r="V111" s="360"/>
      <c r="Z111" s="361"/>
    </row>
    <row r="112" ht="60.0" customHeight="1">
      <c r="B112" s="237"/>
      <c r="D112" s="388" t="s">
        <v>2322</v>
      </c>
      <c r="E112" s="389" t="str">
        <f>ROUNDUP(F117/(VLOOKUP(1,tblRPECoefficientWithoutColumnHeaders,2,0)*G117^2+VLOOKUP(2,tblRPECoefficientWithoutColumnHeaders,2,0)*G117+VLOOKUP(3,tblRPECoefficientWithoutColumnHeaders,2,0)),0)</f>
        <v>0 LBS</v>
      </c>
      <c r="F112" s="390"/>
      <c r="G112" s="390"/>
      <c r="H112" s="391"/>
      <c r="J112" s="388" t="s">
        <v>2322</v>
      </c>
      <c r="K112" s="389" t="str">
        <f>ROUNDUP(L117/(VLOOKUP(1,tblRPECoefficientWithoutColumnHeaders,2,0)*M117^2+VLOOKUP(2,tblRPECoefficientWithoutColumnHeaders,2,0)*M117+VLOOKUP(3,tblRPECoefficientWithoutColumnHeaders,2,0)),0)</f>
        <v>0 LBS</v>
      </c>
      <c r="L112" s="390"/>
      <c r="M112" s="390"/>
      <c r="N112" s="391"/>
      <c r="P112" s="388" t="s">
        <v>2322</v>
      </c>
      <c r="Q112" s="389" t="str">
        <f>ROUNDUP(R117/(VLOOKUP(1,tblRPECoefficientWithoutColumnHeaders,2,0)*S117^2+VLOOKUP(2,tblRPECoefficientWithoutColumnHeaders,2,0)*S117+VLOOKUP(3,tblRPECoefficientWithoutColumnHeaders,2,0)),0)</f>
        <v>0 LBS</v>
      </c>
      <c r="R112" s="390"/>
      <c r="S112" s="390"/>
      <c r="T112" s="391"/>
      <c r="V112" s="360"/>
      <c r="Z112" s="361"/>
    </row>
    <row r="113" ht="60.0" customHeight="1">
      <c r="B113" s="237"/>
      <c r="D113" s="396"/>
      <c r="E113" s="419"/>
      <c r="F113" s="419"/>
      <c r="G113" s="419"/>
      <c r="H113" s="399"/>
      <c r="J113" s="396"/>
      <c r="K113" s="419"/>
      <c r="L113" s="419"/>
      <c r="M113" s="419"/>
      <c r="N113" s="399"/>
      <c r="P113" s="424" t="s">
        <v>2345</v>
      </c>
      <c r="Q113" s="425"/>
      <c r="R113" s="419" t="s">
        <v>2343</v>
      </c>
      <c r="S113" s="426"/>
      <c r="T113" s="427" t="str">
        <f>Q113*S113</f>
        <v>0</v>
      </c>
      <c r="V113" s="360"/>
      <c r="Z113" s="361"/>
    </row>
    <row r="114" ht="60.0" customHeight="1">
      <c r="B114" s="237"/>
      <c r="D114" s="396" t="s">
        <v>2321</v>
      </c>
      <c r="E114" s="405" t="str">
        <f>IF(COUNT(H103:H111)&gt;0,AVERAGEIF(H103:H111,"&gt;0"),0)</f>
        <v>0%</v>
      </c>
      <c r="F114" s="73"/>
      <c r="G114" s="73"/>
      <c r="H114" s="74"/>
      <c r="J114" s="396" t="s">
        <v>2321</v>
      </c>
      <c r="K114" s="405" t="str">
        <f>IF(COUNT(N103:N111)&gt;0,AVERAGEIF(N103:N111,"&gt;0"),0)</f>
        <v>0%</v>
      </c>
      <c r="L114" s="73"/>
      <c r="M114" s="73"/>
      <c r="N114" s="74"/>
      <c r="P114" s="396" t="s">
        <v>2321</v>
      </c>
      <c r="Q114" s="405" t="str">
        <f>IF(COUNT(T103:T111)&gt;0,AVERAGEIF(T103:T111,"&gt;0"),0)</f>
        <v>0%</v>
      </c>
      <c r="R114" s="73"/>
      <c r="S114" s="73"/>
      <c r="T114" s="74"/>
      <c r="V114" s="360"/>
      <c r="Z114" s="361"/>
    </row>
    <row r="115" ht="60.0" customHeight="1">
      <c r="B115" s="237"/>
      <c r="D115" s="396" t="s">
        <v>2320</v>
      </c>
      <c r="E115" s="410" t="str">
        <f>SUM(F103:F111)</f>
        <v>0 REPS</v>
      </c>
      <c r="F115" s="73"/>
      <c r="G115" s="73"/>
      <c r="H115" s="74"/>
      <c r="J115" s="396" t="s">
        <v>2320</v>
      </c>
      <c r="K115" s="410" t="str">
        <f>SUM(L103:L111)</f>
        <v>0 REPS</v>
      </c>
      <c r="L115" s="73"/>
      <c r="M115" s="73"/>
      <c r="N115" s="74"/>
      <c r="P115" s="396" t="s">
        <v>2320</v>
      </c>
      <c r="Q115" s="410" t="str">
        <f>SUM(R103:R111)</f>
        <v>0 REPS</v>
      </c>
      <c r="R115" s="73"/>
      <c r="S115" s="73"/>
      <c r="T115" s="74"/>
      <c r="V115" s="360"/>
      <c r="Z115" s="361"/>
    </row>
    <row r="116" ht="60.0" customHeight="1">
      <c r="B116" s="237"/>
      <c r="D116" s="411" t="s">
        <v>2319</v>
      </c>
      <c r="E116" s="412" t="str">
        <f>SUM(PRODUCT(E103:F103),PRODUCT(E104:F104),PRODUCT(E105:F105),PRODUCT(E106:F106),PRODUCT(E107:F107),PRODUCT(E108:F108),PRODUCT(E109:F109),PRODUCT(E110:F110),PRODUCT(E111:F111))</f>
        <v>0 LBS</v>
      </c>
      <c r="F116" s="413"/>
      <c r="G116" s="413"/>
      <c r="H116" s="414"/>
      <c r="J116" s="411" t="s">
        <v>2319</v>
      </c>
      <c r="K116" s="412" t="str">
        <f>SUM(PRODUCT(K103:L103),PRODUCT(K104:L104),PRODUCT(K105:L105),PRODUCT(K106:L106),PRODUCT(K107:L107),PRODUCT(K108:L108),PRODUCT(K109:L109),PRODUCT(K110:L110),PRODUCT(K111:L111))</f>
        <v>0 LBS</v>
      </c>
      <c r="L116" s="413"/>
      <c r="M116" s="413"/>
      <c r="N116" s="414"/>
      <c r="P116" s="411" t="s">
        <v>2319</v>
      </c>
      <c r="Q116" s="412" t="str">
        <f>SUM(PRODUCT(Q103:R103),PRODUCT(Q104:R104),PRODUCT(Q105:R105),PRODUCT(Q106:R106),PRODUCT(Q107:R107),PRODUCT(Q108:R108),PRODUCT(Q109:R109),PRODUCT(Q110:R110),PRODUCT(Q111:R111))</f>
        <v>0 LBS</v>
      </c>
      <c r="R116" s="413"/>
      <c r="S116" s="413"/>
      <c r="T116" s="414"/>
      <c r="V116" s="364"/>
      <c r="W116" s="52"/>
      <c r="X116" s="52"/>
      <c r="Y116" s="52"/>
      <c r="Z116" s="365"/>
    </row>
    <row r="117" ht="21.75" customHeight="1">
      <c r="B117" s="270"/>
      <c r="D117" s="415"/>
      <c r="E117" s="416" t="str">
        <f>OFFSET(E102,COUNT(E103:E111),0)</f>
        <v>WEIGHT</v>
      </c>
      <c r="F117" s="417" t="str">
        <f>IF(COUNT(E103:E111)&gt;0,OFFSET(E102,MATCH(MAX(E103:E111),E103:E111,0),0),0)</f>
        <v>0 lbs</v>
      </c>
      <c r="G117" s="417" t="str">
        <f>IF(COUNT(E103:E111)&gt;0,OFFSET(F102,MATCH(MAX(E103:E111),E103:E111,0),0)+(10-OFFSET(G102,MATCH(MAX(E103:E111),E103:E111,0),0)),0)</f>
        <v>0 lbs</v>
      </c>
      <c r="H117" s="418" t="str">
        <f>IF(COUNT(E103:E111)&gt;0,OFFSET(F102,COUNT(E103:E111),0)+(10-(OFFSET(G102,COUNT(E103:E111),0))),0)</f>
        <v>0</v>
      </c>
      <c r="J117" s="415"/>
      <c r="K117" s="416" t="str">
        <f>OFFSET(K102,COUNT(K103:K111),0)</f>
        <v>WEIGHT</v>
      </c>
      <c r="L117" s="417" t="str">
        <f>IF(COUNT(K103:K111)&gt;0,OFFSET(K102,MATCH(MAX(K103:K111),K103:K111,0),0),0)</f>
        <v>0 lbs</v>
      </c>
      <c r="M117" s="417" t="str">
        <f>IF(COUNT(K103:K111)&gt;0,OFFSET(L102,MATCH(MAX(K103:K111),K103:K111,0),0)+(10-OFFSET(M102,MATCH(MAX(K103:K111),K103:K111,0),0)),0)</f>
        <v>0 lbs</v>
      </c>
      <c r="N117" s="418" t="str">
        <f>IF(COUNT(K103:K111)&gt;0,OFFSET(L102,COUNT(K103:K111),0)+(10-(OFFSET(M102,COUNT(K103:K111),0))),0)</f>
        <v>0</v>
      </c>
      <c r="P117" s="415"/>
      <c r="Q117" s="416" t="str">
        <f>OFFSET(Q102,COUNT(Q103:Q111),0)</f>
        <v>WEIGHT</v>
      </c>
      <c r="R117" s="417" t="str">
        <f>IF(COUNT(Q103:Q111)&gt;0,OFFSET(Q102,MATCH(MAX(Q103:Q111),Q103:Q111,0),0),0)</f>
        <v>0 lbs</v>
      </c>
      <c r="S117" s="417" t="str">
        <f>IF(COUNT(Q103:Q111)&gt;0,OFFSET(R102,MATCH(MAX(Q103:Q111),Q103:Q111,0),0)+(10-OFFSET(S102,MATCH(MAX(Q103:Q111),Q103:Q111,0),0)),0)</f>
        <v>0 lbs</v>
      </c>
      <c r="T117" s="418" t="str">
        <f>IF(COUNT(Q103:Q111)&gt;0,OFFSET(R102,COUNT(Q103:Q111),0)+(10-(OFFSET(S102,COUNT(Q103:Q111),0))),0)</f>
        <v>0</v>
      </c>
      <c r="V117" s="415"/>
      <c r="W117" s="416"/>
      <c r="X117" s="417"/>
      <c r="Y117" s="417"/>
      <c r="Z117" s="418"/>
    </row>
    <row r="118" ht="15.75" customHeight="1"/>
    <row r="119" ht="15.75" customHeight="1"/>
    <row r="120" ht="99.75" customHeight="1">
      <c r="B120" s="348" t="s">
        <v>2303</v>
      </c>
      <c r="D120" s="350" t="str">
        <f>OFFSET('PROGRAMMING SKELETON'!J3,F2-1,0)</f>
        <v>cardio week 16</v>
      </c>
      <c r="E120" s="62"/>
      <c r="F120" s="62"/>
      <c r="G120" s="62"/>
      <c r="H120" s="63"/>
      <c r="J120" s="350" t="str">
        <f>OFFSET('PROGRAMMING SKELETON'!K3,F2-1,0)</f>
        <v>upper back week 16</v>
      </c>
      <c r="K120" s="62"/>
      <c r="L120" s="62"/>
      <c r="M120" s="62"/>
      <c r="N120" s="63"/>
      <c r="P120" s="350" t="str">
        <f>OFFSET('PROGRAMMING SKELETON'!L3,F2-1,0)</f>
        <v>ab work week 16</v>
      </c>
      <c r="Q120" s="62"/>
      <c r="R120" s="62"/>
      <c r="S120" s="62"/>
      <c r="T120" s="63"/>
    </row>
    <row r="121" ht="49.5" customHeight="1">
      <c r="B121" s="237"/>
      <c r="D121" s="351" t="s">
        <v>2332</v>
      </c>
      <c r="E121" s="421" t="str">
        <f>OFFSET('PROGRAMMING SKELETON'!J3,F2-1,0)</f>
        <v>cardio week 16</v>
      </c>
      <c r="F121" s="353"/>
      <c r="G121" s="353"/>
      <c r="H121" s="354"/>
      <c r="J121" s="351" t="s">
        <v>2332</v>
      </c>
      <c r="K121" s="421" t="str">
        <f>OFFSET('PROGRAMMING SKELETON'!K3,F2-1,0)</f>
        <v>upper back week 16</v>
      </c>
      <c r="L121" s="353"/>
      <c r="M121" s="353"/>
      <c r="N121" s="354"/>
      <c r="P121" s="351" t="s">
        <v>2332</v>
      </c>
      <c r="Q121" s="421" t="str">
        <f>OFFSET('PROGRAMMING SKELETON'!L3,F2-1,0)</f>
        <v>ab work week 16</v>
      </c>
      <c r="R121" s="353"/>
      <c r="S121" s="353"/>
      <c r="T121" s="354"/>
    </row>
    <row r="122" ht="49.5" customHeight="1">
      <c r="B122" s="237"/>
      <c r="D122" s="356"/>
      <c r="E122" s="357"/>
      <c r="F122" s="358"/>
      <c r="G122" s="358"/>
      <c r="H122" s="359"/>
      <c r="J122" s="356"/>
      <c r="K122" s="357"/>
      <c r="L122" s="358"/>
      <c r="M122" s="358"/>
      <c r="N122" s="359"/>
      <c r="P122" s="356"/>
      <c r="Q122" s="357"/>
      <c r="R122" s="358"/>
      <c r="S122" s="358"/>
      <c r="T122" s="359"/>
    </row>
    <row r="123" ht="15.0" customHeight="1">
      <c r="B123" s="237"/>
    </row>
    <row r="124" ht="99.75" customHeight="1">
      <c r="B124" s="237"/>
      <c r="D124" s="350" t="str">
        <f>OFFSET('PROGRAMMING SKELETON'!M3,F2-1,0)</f>
        <v>arm work week 16</v>
      </c>
      <c r="E124" s="62"/>
      <c r="F124" s="62"/>
      <c r="G124" s="62"/>
      <c r="H124" s="63"/>
      <c r="J124" s="350" t="s">
        <v>2346</v>
      </c>
      <c r="K124" s="62"/>
      <c r="L124" s="62"/>
      <c r="M124" s="62"/>
      <c r="N124" s="63"/>
    </row>
    <row r="125" ht="49.5" customHeight="1">
      <c r="B125" s="237"/>
      <c r="D125" s="351" t="s">
        <v>2332</v>
      </c>
      <c r="E125" s="421" t="str">
        <f>OFFSET('PROGRAMMING SKELETON'!M3,F2-1,0)</f>
        <v>arm work week 16</v>
      </c>
      <c r="F125" s="353"/>
      <c r="G125" s="353"/>
      <c r="H125" s="354"/>
      <c r="J125" s="428" t="str">
        <f>AVERAGE(T113,T89,T65,T41)</f>
        <v>0</v>
      </c>
      <c r="K125" s="353"/>
      <c r="L125" s="353"/>
      <c r="M125" s="353"/>
      <c r="N125" s="354"/>
    </row>
    <row r="126" ht="49.5" customHeight="1">
      <c r="B126" s="270"/>
      <c r="D126" s="356"/>
      <c r="E126" s="357"/>
      <c r="F126" s="358"/>
      <c r="G126" s="358"/>
      <c r="H126" s="359"/>
      <c r="J126" s="429"/>
      <c r="K126" s="358"/>
      <c r="L126" s="358"/>
      <c r="M126" s="358"/>
      <c r="N126" s="359"/>
    </row>
    <row r="127" ht="79.5" customHeight="1"/>
    <row r="128"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c r="B146" s="430"/>
    </row>
    <row r="147" ht="15.75" hidden="1" customHeight="1">
      <c r="B147" s="430"/>
    </row>
    <row r="148" ht="15.75" hidden="1" customHeight="1">
      <c r="B148" s="430"/>
    </row>
    <row r="149" ht="15.75" hidden="1" customHeight="1">
      <c r="B149" s="430"/>
    </row>
    <row r="150" ht="15.75" hidden="1" customHeight="1">
      <c r="B150" s="430"/>
    </row>
    <row r="151" ht="15.75" hidden="1" customHeight="1">
      <c r="B151" s="430"/>
    </row>
    <row r="152" ht="15.75" hidden="1" customHeight="1">
      <c r="B152" s="430"/>
    </row>
    <row r="153" ht="15.75" hidden="1" customHeight="1">
      <c r="B153" s="430"/>
    </row>
    <row r="154" ht="15.75" hidden="1" customHeight="1">
      <c r="B154" s="430"/>
    </row>
    <row r="155" ht="15.75" hidden="1" customHeight="1">
      <c r="B155" s="430"/>
    </row>
    <row r="156" ht="15.75" hidden="1" customHeight="1">
      <c r="B156" s="430"/>
    </row>
    <row r="157" ht="15.75" hidden="1" customHeight="1">
      <c r="B157" s="430"/>
    </row>
    <row r="158" ht="15.75" hidden="1" customHeight="1">
      <c r="B158" s="430"/>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sheetData>
  <mergeCells count="181">
    <mergeCell ref="K64:N64"/>
    <mergeCell ref="K42:N42"/>
    <mergeCell ref="K44:N44"/>
    <mergeCell ref="K51:N52"/>
    <mergeCell ref="K53:N53"/>
    <mergeCell ref="K43:N43"/>
    <mergeCell ref="I16:J16"/>
    <mergeCell ref="I18:J18"/>
    <mergeCell ref="I17:J17"/>
    <mergeCell ref="J24:N24"/>
    <mergeCell ref="K40:N40"/>
    <mergeCell ref="J26:N26"/>
    <mergeCell ref="K29:N29"/>
    <mergeCell ref="J27:J28"/>
    <mergeCell ref="K27:N28"/>
    <mergeCell ref="I21:J21"/>
    <mergeCell ref="J51:J52"/>
    <mergeCell ref="J48:N48"/>
    <mergeCell ref="J50:N50"/>
    <mergeCell ref="K67:N67"/>
    <mergeCell ref="K66:N66"/>
    <mergeCell ref="I9:J9"/>
    <mergeCell ref="I6:J6"/>
    <mergeCell ref="I7:J7"/>
    <mergeCell ref="I8:J8"/>
    <mergeCell ref="I14:J14"/>
    <mergeCell ref="D48:H48"/>
    <mergeCell ref="D50:H50"/>
    <mergeCell ref="E44:H44"/>
    <mergeCell ref="E53:H53"/>
    <mergeCell ref="E67:H67"/>
    <mergeCell ref="E66:H66"/>
    <mergeCell ref="D72:H72"/>
    <mergeCell ref="D74:H74"/>
    <mergeCell ref="E43:H43"/>
    <mergeCell ref="E42:H42"/>
    <mergeCell ref="E64:H64"/>
    <mergeCell ref="D7:E7"/>
    <mergeCell ref="D6:E6"/>
    <mergeCell ref="D14:E14"/>
    <mergeCell ref="D15:E15"/>
    <mergeCell ref="D13:E13"/>
    <mergeCell ref="D12:E12"/>
    <mergeCell ref="D11:E11"/>
    <mergeCell ref="D20:E20"/>
    <mergeCell ref="D16:E16"/>
    <mergeCell ref="D17:E17"/>
    <mergeCell ref="D18:E18"/>
    <mergeCell ref="D19:E19"/>
    <mergeCell ref="D8:E8"/>
    <mergeCell ref="D5:J5"/>
    <mergeCell ref="F19:J19"/>
    <mergeCell ref="F20:J20"/>
    <mergeCell ref="I11:J11"/>
    <mergeCell ref="I12:J12"/>
    <mergeCell ref="D9:E9"/>
    <mergeCell ref="D10:E10"/>
    <mergeCell ref="I10:J10"/>
    <mergeCell ref="B5:B21"/>
    <mergeCell ref="D21:E21"/>
    <mergeCell ref="V79:Z92"/>
    <mergeCell ref="V78:Z78"/>
    <mergeCell ref="E88:H88"/>
    <mergeCell ref="K88:N88"/>
    <mergeCell ref="E90:H90"/>
    <mergeCell ref="K90:N90"/>
    <mergeCell ref="K91:N91"/>
    <mergeCell ref="K92:N92"/>
    <mergeCell ref="J96:N96"/>
    <mergeCell ref="E92:H92"/>
    <mergeCell ref="V75:Z77"/>
    <mergeCell ref="K77:N77"/>
    <mergeCell ref="Q67:T67"/>
    <mergeCell ref="Q66:T66"/>
    <mergeCell ref="V96:Z96"/>
    <mergeCell ref="P96:T96"/>
    <mergeCell ref="Q64:T64"/>
    <mergeCell ref="E68:H68"/>
    <mergeCell ref="Q68:T68"/>
    <mergeCell ref="V72:Z72"/>
    <mergeCell ref="E91:H91"/>
    <mergeCell ref="Q91:T91"/>
    <mergeCell ref="Q92:T92"/>
    <mergeCell ref="J72:N72"/>
    <mergeCell ref="P72:T72"/>
    <mergeCell ref="K68:N68"/>
    <mergeCell ref="J74:N74"/>
    <mergeCell ref="Q88:T88"/>
    <mergeCell ref="Q90:T90"/>
    <mergeCell ref="E77:H77"/>
    <mergeCell ref="E75:H76"/>
    <mergeCell ref="Q77:T77"/>
    <mergeCell ref="P75:P76"/>
    <mergeCell ref="J75:J76"/>
    <mergeCell ref="K75:N76"/>
    <mergeCell ref="V55:Z68"/>
    <mergeCell ref="V51:Z53"/>
    <mergeCell ref="V54:Z54"/>
    <mergeCell ref="P50:T50"/>
    <mergeCell ref="V50:Z50"/>
    <mergeCell ref="Q51:T52"/>
    <mergeCell ref="Q53:T53"/>
    <mergeCell ref="Q44:T44"/>
    <mergeCell ref="Q43:T43"/>
    <mergeCell ref="V74:Z74"/>
    <mergeCell ref="Q75:T76"/>
    <mergeCell ref="P74:T74"/>
    <mergeCell ref="Q42:T42"/>
    <mergeCell ref="V48:Z48"/>
    <mergeCell ref="P48:T48"/>
    <mergeCell ref="P51:P52"/>
    <mergeCell ref="E112:H112"/>
    <mergeCell ref="E116:H116"/>
    <mergeCell ref="E115:H115"/>
    <mergeCell ref="E114:H114"/>
    <mergeCell ref="J125:N126"/>
    <mergeCell ref="J124:N124"/>
    <mergeCell ref="K121:N122"/>
    <mergeCell ref="J121:J122"/>
    <mergeCell ref="K115:N115"/>
    <mergeCell ref="K116:N116"/>
    <mergeCell ref="P121:P122"/>
    <mergeCell ref="Q121:T122"/>
    <mergeCell ref="K114:N114"/>
    <mergeCell ref="Q114:T114"/>
    <mergeCell ref="Q115:T115"/>
    <mergeCell ref="Q116:T116"/>
    <mergeCell ref="Q112:T112"/>
    <mergeCell ref="P120:T120"/>
    <mergeCell ref="K112:N112"/>
    <mergeCell ref="E121:H122"/>
    <mergeCell ref="E125:H126"/>
    <mergeCell ref="D124:H124"/>
    <mergeCell ref="D120:H120"/>
    <mergeCell ref="J120:N120"/>
    <mergeCell ref="D51:D52"/>
    <mergeCell ref="E51:H52"/>
    <mergeCell ref="B48:B69"/>
    <mergeCell ref="B72:B93"/>
    <mergeCell ref="D75:D76"/>
    <mergeCell ref="D96:H96"/>
    <mergeCell ref="D26:H26"/>
    <mergeCell ref="D24:H24"/>
    <mergeCell ref="B24:B45"/>
    <mergeCell ref="E29:H29"/>
    <mergeCell ref="E40:H40"/>
    <mergeCell ref="J98:N98"/>
    <mergeCell ref="J99:J100"/>
    <mergeCell ref="E99:H100"/>
    <mergeCell ref="D98:H98"/>
    <mergeCell ref="K101:N101"/>
    <mergeCell ref="K99:N100"/>
    <mergeCell ref="D99:D100"/>
    <mergeCell ref="E101:H101"/>
    <mergeCell ref="Q101:T101"/>
    <mergeCell ref="Q99:T100"/>
    <mergeCell ref="V103:Z116"/>
    <mergeCell ref="V98:Z98"/>
    <mergeCell ref="V102:Z102"/>
    <mergeCell ref="V99:Z101"/>
    <mergeCell ref="P99:P100"/>
    <mergeCell ref="P98:T98"/>
    <mergeCell ref="V27:Z29"/>
    <mergeCell ref="V26:Z26"/>
    <mergeCell ref="V24:Z24"/>
    <mergeCell ref="V31:Z44"/>
    <mergeCell ref="V30:Z30"/>
    <mergeCell ref="D125:D126"/>
    <mergeCell ref="B120:B126"/>
    <mergeCell ref="B96:B117"/>
    <mergeCell ref="D121:D122"/>
    <mergeCell ref="Q27:T28"/>
    <mergeCell ref="P27:P28"/>
    <mergeCell ref="Q40:T40"/>
    <mergeCell ref="I13:J13"/>
    <mergeCell ref="I15:J15"/>
    <mergeCell ref="Q29:T29"/>
    <mergeCell ref="P24:T24"/>
    <mergeCell ref="D27:D28"/>
    <mergeCell ref="E27:H28"/>
    <mergeCell ref="P26:T26"/>
  </mergeCells>
  <conditionalFormatting sqref="E29:H29 E27">
    <cfRule type="cellIs" dxfId="2" priority="1" operator="equal">
      <formula>0</formula>
    </cfRule>
  </conditionalFormatting>
  <conditionalFormatting sqref="K29:N29 K27">
    <cfRule type="cellIs" dxfId="2" priority="2" operator="equal">
      <formula>0</formula>
    </cfRule>
  </conditionalFormatting>
  <conditionalFormatting sqref="Q29:T29 Q27">
    <cfRule type="cellIs" dxfId="2" priority="3" operator="equal">
      <formula>0</formula>
    </cfRule>
  </conditionalFormatting>
  <conditionalFormatting sqref="E53:H53 E51">
    <cfRule type="cellIs" dxfId="2" priority="4" operator="equal">
      <formula>0</formula>
    </cfRule>
  </conditionalFormatting>
  <conditionalFormatting sqref="K53:N53 K51">
    <cfRule type="cellIs" dxfId="2" priority="5" operator="equal">
      <formula>0</formula>
    </cfRule>
  </conditionalFormatting>
  <conditionalFormatting sqref="Q53:T53 Q51">
    <cfRule type="cellIs" dxfId="2" priority="6" operator="equal">
      <formula>0</formula>
    </cfRule>
  </conditionalFormatting>
  <conditionalFormatting sqref="E77:H77 E75">
    <cfRule type="cellIs" dxfId="2" priority="7" operator="equal">
      <formula>0</formula>
    </cfRule>
  </conditionalFormatting>
  <conditionalFormatting sqref="K77:N77 K75">
    <cfRule type="cellIs" dxfId="2" priority="8" operator="equal">
      <formula>0</formula>
    </cfRule>
  </conditionalFormatting>
  <conditionalFormatting sqref="E40:H44 K40:N44 Q40:T40 E64:H64 K64:N64 Q64:T64 E88:H88 K88:N88 E90:H92 K90:N92 E66:H68 K66:N68 Q66:T68 Q42:T44">
    <cfRule type="cellIs" dxfId="3" priority="9" operator="equal">
      <formula>0</formula>
    </cfRule>
  </conditionalFormatting>
  <conditionalFormatting sqref="U7:W19">
    <cfRule type="cellIs" dxfId="2" priority="10" operator="equal">
      <formula>0</formula>
    </cfRule>
  </conditionalFormatting>
  <conditionalFormatting sqref="U20:W21">
    <cfRule type="cellIs" dxfId="2" priority="11" operator="equal">
      <formula>0</formula>
    </cfRule>
  </conditionalFormatting>
  <conditionalFormatting sqref="Q77:T77 Q75">
    <cfRule type="cellIs" dxfId="2" priority="12" operator="equal">
      <formula>0</formula>
    </cfRule>
  </conditionalFormatting>
  <conditionalFormatting sqref="Q88:T88 Q90:T92">
    <cfRule type="cellIs" dxfId="3" priority="13" operator="equal">
      <formula>0</formula>
    </cfRule>
  </conditionalFormatting>
  <conditionalFormatting sqref="F21:J21">
    <cfRule type="cellIs" dxfId="3" priority="14" operator="equal">
      <formula>0</formula>
    </cfRule>
  </conditionalFormatting>
  <conditionalFormatting sqref="F7:I7">
    <cfRule type="cellIs" dxfId="2" priority="15" operator="equal">
      <formula>0</formula>
    </cfRule>
  </conditionalFormatting>
  <conditionalFormatting sqref="F7:I7">
    <cfRule type="expression" dxfId="2" priority="16">
      <formula>ISERROR(F7)</formula>
    </cfRule>
  </conditionalFormatting>
  <conditionalFormatting sqref="F8:I9 F10:F20">
    <cfRule type="cellIs" dxfId="2" priority="17" operator="equal">
      <formula>0</formula>
    </cfRule>
  </conditionalFormatting>
  <conditionalFormatting sqref="F8:I9 F10:F20">
    <cfRule type="expression" dxfId="2" priority="18">
      <formula>ISERROR(F8)</formula>
    </cfRule>
  </conditionalFormatting>
  <conditionalFormatting sqref="E101:H101 E99">
    <cfRule type="cellIs" dxfId="2" priority="19" operator="equal">
      <formula>0</formula>
    </cfRule>
  </conditionalFormatting>
  <conditionalFormatting sqref="K101:N101 K99">
    <cfRule type="cellIs" dxfId="2" priority="20" operator="equal">
      <formula>0</formula>
    </cfRule>
  </conditionalFormatting>
  <conditionalFormatting sqref="K112:N112 K114:N116 E112:H116">
    <cfRule type="cellIs" dxfId="3" priority="21" operator="equal">
      <formula>0</formula>
    </cfRule>
  </conditionalFormatting>
  <conditionalFormatting sqref="Q101:T101 Q99">
    <cfRule type="cellIs" dxfId="2" priority="22" operator="equal">
      <formula>0</formula>
    </cfRule>
  </conditionalFormatting>
  <conditionalFormatting sqref="Q112:T112 Q114:T116">
    <cfRule type="cellIs" dxfId="3" priority="23" operator="equal">
      <formula>0</formula>
    </cfRule>
  </conditionalFormatting>
  <conditionalFormatting sqref="E121">
    <cfRule type="cellIs" dxfId="2" priority="24" operator="equal">
      <formula>0</formula>
    </cfRule>
  </conditionalFormatting>
  <conditionalFormatting sqref="K121">
    <cfRule type="cellIs" dxfId="2" priority="25" operator="equal">
      <formula>0</formula>
    </cfRule>
  </conditionalFormatting>
  <conditionalFormatting sqref="Q121">
    <cfRule type="cellIs" dxfId="2" priority="26" operator="equal">
      <formula>0</formula>
    </cfRule>
  </conditionalFormatting>
  <conditionalFormatting sqref="E125">
    <cfRule type="cellIs" dxfId="2" priority="27" operator="equal">
      <formula>0</formula>
    </cfRule>
  </conditionalFormatting>
  <conditionalFormatting sqref="L113 N113">
    <cfRule type="cellIs" dxfId="3" priority="28" operator="equal">
      <formula>0</formula>
    </cfRule>
  </conditionalFormatting>
  <conditionalFormatting sqref="J125">
    <cfRule type="cellIs" dxfId="2" priority="29" operator="equal">
      <formula>0</formula>
    </cfRule>
  </conditionalFormatting>
  <conditionalFormatting sqref="E89:H89">
    <cfRule type="cellIs" dxfId="3" priority="30" operator="equal">
      <formula>0</formula>
    </cfRule>
  </conditionalFormatting>
  <conditionalFormatting sqref="K89:N89">
    <cfRule type="cellIs" dxfId="3" priority="31" operator="equal">
      <formula>0</formula>
    </cfRule>
  </conditionalFormatting>
  <conditionalFormatting sqref="Q89:T89">
    <cfRule type="cellIs" dxfId="3" priority="32" operator="equal">
      <formula>0</formula>
    </cfRule>
  </conditionalFormatting>
  <conditionalFormatting sqref="E65:H65">
    <cfRule type="cellIs" dxfId="3" priority="33" operator="equal">
      <formula>0</formula>
    </cfRule>
  </conditionalFormatting>
  <conditionalFormatting sqref="K65:N65">
    <cfRule type="cellIs" dxfId="3" priority="34" operator="equal">
      <formula>0</formula>
    </cfRule>
  </conditionalFormatting>
  <conditionalFormatting sqref="Q65:T65">
    <cfRule type="cellIs" dxfId="3" priority="35" operator="equal">
      <formula>0</formula>
    </cfRule>
  </conditionalFormatting>
  <conditionalFormatting sqref="Q41:T41">
    <cfRule type="cellIs" dxfId="3" priority="36" operator="equal">
      <formula>0</formula>
    </cfRule>
  </conditionalFormatting>
  <conditionalFormatting sqref="K113">
    <cfRule type="cellIs" dxfId="3" priority="37" operator="equal">
      <formula>0</formula>
    </cfRule>
  </conditionalFormatting>
  <conditionalFormatting sqref="M113">
    <cfRule type="cellIs" dxfId="3" priority="38" operator="equal">
      <formula>0</formula>
    </cfRule>
  </conditionalFormatting>
  <conditionalFormatting sqref="G10:G18">
    <cfRule type="cellIs" dxfId="2" priority="39" operator="equal">
      <formula>0</formula>
    </cfRule>
  </conditionalFormatting>
  <conditionalFormatting sqref="G10:G18">
    <cfRule type="expression" dxfId="2" priority="40">
      <formula>ISERROR(G10)</formula>
    </cfRule>
  </conditionalFormatting>
  <conditionalFormatting sqref="H10:H18">
    <cfRule type="cellIs" dxfId="2" priority="41" operator="equal">
      <formula>0</formula>
    </cfRule>
  </conditionalFormatting>
  <conditionalFormatting sqref="H10:H18">
    <cfRule type="expression" dxfId="2" priority="42">
      <formula>ISERROR(H10)</formula>
    </cfRule>
  </conditionalFormatting>
  <conditionalFormatting sqref="I10:I18">
    <cfRule type="cellIs" dxfId="2" priority="43" operator="equal">
      <formula>0</formula>
    </cfRule>
  </conditionalFormatting>
  <conditionalFormatting sqref="I10:I18">
    <cfRule type="expression" dxfId="2" priority="44">
      <formula>ISERROR(I10)</formula>
    </cfRule>
  </conditionalFormatting>
  <dataValidations>
    <dataValidation type="decimal" operator="greaterThanOrEqual" allowBlank="1" showInputMessage="1" showErrorMessage="1" prompt="Enter pounds (lbs) as a whole number." sqref="E31:E39 K31:K39 Q31:Q39 E55:E63 K55:K63 Q55:Q63 E79:E87 K79:K87 Q79:Q87 E103:E111 K103:K111 Q103:Q111">
      <formula1>0.0</formula1>
    </dataValidation>
    <dataValidation type="decimal" operator="greaterThanOrEqual" allowBlank="1" showInputMessage="1" showErrorMessage="1" prompt="Enter number of reps as a whole number." sqref="F31:F39 L31:L39 R31:R39 F55:F63 L55:L63 R55:R63 F79:F87 L79:L87 R79:R87 F103:F111 L103:L111 R103:R111">
      <formula1>0.0</formula1>
    </dataValidation>
    <dataValidation type="decimal" operator="greaterThanOrEqual" allowBlank="1" showInputMessage="1" showErrorMessage="1" prompt="Enter RPE as a whole number." sqref="G31:G39 M31:M39 S31:S39 G55:G63 M55:M63 S55:S63 G79:G87 M79:M87 S79:S87 G103:G111 M103:M111 S103:S111">
      <formula1>0.0</formula1>
    </dataValidation>
  </dataValidations>
  <printOptions horizontalCentered="1"/>
  <pageMargins bottom="0.25" footer="0.0" header="0.0" left="0.25" right="0.25" top="0.25"/>
  <pageSetup orientation="landscape"/>
  <rowBreaks count="3" manualBreakCount="3">
    <brk id="70" man="1"/>
    <brk id="22" man="1"/>
    <brk id="46" man="1"/>
  </rowBreaks>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Worksheets</vt:lpstr>
      </vt:variant>
      <vt:variant>
        <vt:i4>23</vt:i4>
      </vt:variant>
      <vt:variant>
        <vt:lpstr>Named Ranges</vt:lpstr>
      </vt:variant>
      <vt:variant>
        <vt:i4>9</vt:i4>
      </vt:variant>
    </vt:vector>
  </HeadingPairs>
  <TitlesOfParts>
    <vt:vector baseType="lpstr" size="32">
      <vt:lpstr>WELCOME</vt:lpstr>
      <vt:lpstr>NUTRITION LOG</vt:lpstr>
      <vt:lpstr>CALCULATORS</vt:lpstr>
      <vt:lpstr>ANALYSIS</vt:lpstr>
      <vt:lpstr>TABLES</vt:lpstr>
      <vt:lpstr>PROGRAMMING SKELETON</vt:lpstr>
      <vt:lpstr>OVERVIEW</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lication>Microsoft Macintosh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2018-12-22T21:42:44Z</dcterms:created>
  <cp:lastModifiedBy>Jordan Feigenbaum</cp:lastModifiedBy>
  <dcterms:modified xsi:type="dcterms:W3CDTF">2019-05-07T21:52:21Z</dcterms:modified>
</cp:coreProperties>
</file>